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fsk.lider\Public\Департамент Закупок\Архив тендеров\Тендеры\_ГТ МОП Бизнес Комфорт\_ГТ 6718 двери мет МОП Комфорт\2. КИТД\"/>
    </mc:Choice>
  </mc:AlternateContent>
  <xr:revisionPtr revIDLastSave="0" documentId="13_ncr:1_{314533CE-D7B5-4C1B-AA00-DDF9E921AC1B}" xr6:coauthVersionLast="47" xr6:coauthVersionMax="47" xr10:uidLastSave="{00000000-0000-0000-0000-000000000000}"/>
  <bookViews>
    <workbookView xWindow="-108" yWindow="-108" windowWidth="23256" windowHeight="14016" tabRatio="500" xr2:uid="{00000000-000D-0000-FFFF-FFFF00000000}"/>
  </bookViews>
  <sheets>
    <sheet name="Форма ТКП" sheetId="1" r:id="rId1"/>
    <sheet name="Опросный лист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D67" i="1" l="1"/>
  <c r="AC66" i="1"/>
  <c r="AD66" i="1" s="1"/>
  <c r="AB66" i="1"/>
  <c r="AA66" i="1"/>
  <c r="AC65" i="1"/>
  <c r="AD65" i="1" s="1"/>
  <c r="AB65" i="1"/>
  <c r="AA65" i="1"/>
  <c r="AC64" i="1"/>
  <c r="AD64" i="1" s="1"/>
  <c r="AB64" i="1"/>
  <c r="AA64" i="1"/>
  <c r="AC63" i="1"/>
  <c r="AD63" i="1" s="1"/>
  <c r="AB63" i="1"/>
  <c r="AA63" i="1"/>
  <c r="AC62" i="1"/>
  <c r="AD62" i="1" s="1"/>
  <c r="AB62" i="1"/>
  <c r="AA62" i="1"/>
  <c r="AC61" i="1"/>
  <c r="AD61" i="1" s="1"/>
  <c r="AB61" i="1"/>
  <c r="AA61" i="1"/>
  <c r="AD59" i="1"/>
  <c r="AC58" i="1"/>
  <c r="AD58" i="1" s="1"/>
  <c r="AB58" i="1"/>
  <c r="AA58" i="1"/>
  <c r="AC57" i="1"/>
  <c r="AD57" i="1" s="1"/>
  <c r="AB57" i="1"/>
  <c r="AA57" i="1"/>
  <c r="AC56" i="1"/>
  <c r="AD56" i="1" s="1"/>
  <c r="AB56" i="1"/>
  <c r="AA56" i="1"/>
  <c r="AC55" i="1"/>
  <c r="AD55" i="1" s="1"/>
  <c r="AB55" i="1"/>
  <c r="AA55" i="1"/>
  <c r="AC54" i="1"/>
  <c r="AD54" i="1" s="1"/>
  <c r="AB54" i="1"/>
  <c r="AA54" i="1"/>
  <c r="AC53" i="1"/>
  <c r="AD53" i="1" s="1"/>
  <c r="AB53" i="1"/>
  <c r="AA53" i="1"/>
  <c r="AC52" i="1"/>
  <c r="AD52" i="1" s="1"/>
  <c r="AB52" i="1"/>
  <c r="AA52" i="1"/>
  <c r="AC51" i="1"/>
  <c r="AD51" i="1" s="1"/>
  <c r="AB51" i="1"/>
  <c r="AA51" i="1"/>
  <c r="AC50" i="1"/>
  <c r="AD50" i="1" s="1"/>
  <c r="AB50" i="1"/>
  <c r="AA50" i="1"/>
  <c r="AC49" i="1"/>
  <c r="AD49" i="1" s="1"/>
  <c r="AB49" i="1"/>
  <c r="AA49" i="1"/>
  <c r="AC48" i="1"/>
  <c r="AD48" i="1" s="1"/>
  <c r="AB48" i="1"/>
  <c r="AA48" i="1"/>
  <c r="AD47" i="1"/>
  <c r="AC47" i="1"/>
  <c r="AB47" i="1"/>
  <c r="AA47" i="1"/>
  <c r="AD46" i="1"/>
  <c r="AC46" i="1"/>
  <c r="AB46" i="1"/>
  <c r="AA46" i="1"/>
  <c r="AC45" i="1"/>
  <c r="AD45" i="1" s="1"/>
  <c r="AB45" i="1"/>
  <c r="AA45" i="1"/>
  <c r="AC44" i="1"/>
  <c r="AD44" i="1" s="1"/>
  <c r="AB44" i="1"/>
  <c r="AA44" i="1"/>
  <c r="AD27" i="1"/>
  <c r="AD33" i="1"/>
  <c r="AD42" i="1"/>
  <c r="AC41" i="1"/>
  <c r="AD41" i="1" s="1"/>
  <c r="AB41" i="1"/>
  <c r="AA41" i="1"/>
  <c r="AC40" i="1"/>
  <c r="AD40" i="1" s="1"/>
  <c r="AB40" i="1"/>
  <c r="AA40" i="1"/>
  <c r="AC39" i="1"/>
  <c r="AD39" i="1" s="1"/>
  <c r="AB39" i="1"/>
  <c r="AA39" i="1"/>
  <c r="AC38" i="1"/>
  <c r="AD38" i="1" s="1"/>
  <c r="AB38" i="1"/>
  <c r="AA38" i="1"/>
  <c r="AC37" i="1"/>
  <c r="AD37" i="1" s="1"/>
  <c r="AB37" i="1"/>
  <c r="AA37" i="1"/>
  <c r="AC36" i="1"/>
  <c r="AD36" i="1" s="1"/>
  <c r="AB36" i="1"/>
  <c r="AA36" i="1"/>
  <c r="AC35" i="1"/>
  <c r="AD35" i="1" s="1"/>
  <c r="AB35" i="1"/>
  <c r="AA35" i="1"/>
  <c r="AC32" i="1"/>
  <c r="AD32" i="1" s="1"/>
  <c r="AB32" i="1"/>
  <c r="AA32" i="1"/>
  <c r="AC31" i="1"/>
  <c r="AD31" i="1" s="1"/>
  <c r="AB31" i="1"/>
  <c r="AA31" i="1"/>
  <c r="AC30" i="1"/>
  <c r="AD30" i="1" s="1"/>
  <c r="AB30" i="1"/>
  <c r="AA30" i="1"/>
  <c r="AC29" i="1"/>
  <c r="AD29" i="1" s="1"/>
  <c r="AB29" i="1"/>
  <c r="AA29" i="1"/>
  <c r="AD26" i="1"/>
  <c r="AC26" i="1"/>
  <c r="AB26" i="1"/>
  <c r="AA26" i="1"/>
  <c r="AD25" i="1"/>
  <c r="AC25" i="1"/>
  <c r="AB25" i="1"/>
  <c r="AA25" i="1"/>
  <c r="AD24" i="1"/>
  <c r="AC24" i="1"/>
  <c r="AB24" i="1"/>
  <c r="AA24" i="1"/>
  <c r="AD23" i="1"/>
  <c r="AC23" i="1"/>
  <c r="AB23" i="1"/>
  <c r="AA23" i="1"/>
  <c r="AD17" i="1"/>
  <c r="AD21" i="1"/>
  <c r="AC20" i="1"/>
  <c r="AD20" i="1" s="1"/>
  <c r="AB20" i="1"/>
  <c r="AA20" i="1"/>
  <c r="AC19" i="1"/>
  <c r="AD19" i="1" s="1"/>
  <c r="AB19" i="1"/>
  <c r="AA19" i="1"/>
  <c r="AC16" i="1"/>
  <c r="AD16" i="1" s="1"/>
  <c r="AB16" i="1"/>
  <c r="AA16" i="1"/>
  <c r="AC15" i="1"/>
  <c r="AD15" i="1" s="1"/>
  <c r="AB15" i="1"/>
  <c r="AA15" i="1"/>
  <c r="AC12" i="1"/>
  <c r="AD12" i="1" s="1"/>
  <c r="AB12" i="1"/>
  <c r="AC11" i="1"/>
  <c r="AD11" i="1" s="1"/>
  <c r="AB11" i="1"/>
  <c r="AC10" i="1"/>
  <c r="AD10" i="1" s="1"/>
  <c r="AB10" i="1"/>
  <c r="AC9" i="1"/>
  <c r="AB9" i="1"/>
  <c r="AD9" i="1" s="1"/>
  <c r="AD13" i="1" s="1"/>
  <c r="AD68" i="1" s="1"/>
  <c r="AA12" i="1"/>
  <c r="AA11" i="1"/>
  <c r="AA10" i="1"/>
  <c r="AA9" i="1"/>
  <c r="Q15" i="1" l="1"/>
  <c r="Q11" i="1"/>
  <c r="O23" i="1"/>
  <c r="N23" i="1"/>
  <c r="J15" i="1"/>
  <c r="M23" i="1" l="1"/>
  <c r="N15" i="1"/>
  <c r="F23" i="1"/>
  <c r="N29" i="1"/>
  <c r="N12" i="1"/>
  <c r="V24" i="1"/>
  <c r="V15" i="1"/>
  <c r="V12" i="1"/>
  <c r="W26" i="1" l="1"/>
  <c r="W12" i="1"/>
  <c r="F15" i="1" l="1"/>
  <c r="X10" i="1"/>
  <c r="X66" i="1"/>
  <c r="X67" i="1" s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1" i="1"/>
  <c r="X40" i="1"/>
  <c r="X39" i="1"/>
  <c r="X38" i="1"/>
  <c r="X37" i="1"/>
  <c r="X36" i="1"/>
  <c r="X35" i="1"/>
  <c r="X32" i="1"/>
  <c r="X31" i="1"/>
  <c r="X30" i="1"/>
  <c r="X29" i="1"/>
  <c r="X26" i="1"/>
  <c r="X25" i="1"/>
  <c r="X24" i="1"/>
  <c r="X23" i="1"/>
  <c r="X20" i="1"/>
  <c r="X19" i="1"/>
  <c r="X16" i="1"/>
  <c r="X15" i="1"/>
  <c r="X12" i="1"/>
  <c r="X11" i="1"/>
  <c r="X9" i="1"/>
  <c r="X33" i="1" l="1"/>
  <c r="X17" i="1"/>
  <c r="X42" i="1"/>
  <c r="X21" i="1"/>
  <c r="X27" i="1"/>
  <c r="X59" i="1"/>
  <c r="X13" i="1"/>
  <c r="X68" i="1" l="1"/>
</calcChain>
</file>

<file path=xl/sharedStrings.xml><?xml version="1.0" encoding="utf-8"?>
<sst xmlns="http://schemas.openxmlformats.org/spreadsheetml/2006/main" count="586" uniqueCount="340">
  <si>
    <t>Номер п/п</t>
  </si>
  <si>
    <t>Марка по ведомости</t>
  </si>
  <si>
    <t>Наименование материала, работ, механизмов</t>
  </si>
  <si>
    <t>Ед. изм.</t>
  </si>
  <si>
    <t>1й Ясеневский, корп. 3</t>
  </si>
  <si>
    <t>1й Ясеневский, корп. 4</t>
  </si>
  <si>
    <t>1й Южный, корп. 1.4</t>
  </si>
  <si>
    <t>1й Южный, корп. 10</t>
  </si>
  <si>
    <t>1й Южный, корп. 11</t>
  </si>
  <si>
    <t>1й Донской, корп. 3</t>
  </si>
  <si>
    <t>1й Донской, корп. 5</t>
  </si>
  <si>
    <t>1й Химкинский, корп. 1.2</t>
  </si>
  <si>
    <t>1й Химкинский, корп. 1.3</t>
  </si>
  <si>
    <t>1й Химкинский, корп. 1.4</t>
  </si>
  <si>
    <t>1й Химкинский, корп. 2.1</t>
  </si>
  <si>
    <t>1й Химкинский, корп. 2.2</t>
  </si>
  <si>
    <t>1й Химкинский, корп. 2.4</t>
  </si>
  <si>
    <t>1й Химкинский, корп. 2.6.1</t>
  </si>
  <si>
    <t>Подрезково, корп. 3</t>
  </si>
  <si>
    <t>Подрезково, корп. 5</t>
  </si>
  <si>
    <t>1й Измайловский, корп. 3-5</t>
  </si>
  <si>
    <t xml:space="preserve">1й Саларьвский, корп. 6 </t>
  </si>
  <si>
    <t>Кол-во, всего</t>
  </si>
  <si>
    <t>Лот 1 Двери ячеек кладовых</t>
  </si>
  <si>
    <t>1.1.</t>
  </si>
  <si>
    <t>49; 49л</t>
  </si>
  <si>
    <t>Дверь ячейки кладовой, внутренняя, однопольная;
ДСВв, В1, Оп, Прг, Пр, Н, П2лс, М2, О, 2070х800
Марка по ведомости 49; 49л;</t>
  </si>
  <si>
    <t>шт</t>
  </si>
  <si>
    <t>1.2.</t>
  </si>
  <si>
    <t>55; 55л</t>
  </si>
  <si>
    <t>Дверь ячейки кладовой, внутренняя, однопольная;
ДСВ, В, Оп, Прг, Пр, Н, П2лс, М2, О, 2070х1000, EI 30
Марка по ведомости 55; 55л;</t>
  </si>
  <si>
    <t>1.3.</t>
  </si>
  <si>
    <t>59; 59л</t>
  </si>
  <si>
    <t>Дверь ячейки кладовой, внутренняя, однопольная;
ДСВв, В1, Оп, Прг, Пр, Н, П2лс, М2, О, 2070х900
Марка по ведомости 59; 59л;</t>
  </si>
  <si>
    <t>1.4.</t>
  </si>
  <si>
    <t>61; 61л</t>
  </si>
  <si>
    <t>Дверь ячейки кладовой, внутренняя, однопольная;
ДСВв, В1, Оп, Прг, Пр, Н, П2лс, М2, О, 2070х1000
Марка по ведомости 61; 61л;</t>
  </si>
  <si>
    <t>Итого по  Лоту 1 Двери ячеек кладовых</t>
  </si>
  <si>
    <t>Лот 2 Двери на эвакуационную лестницу</t>
  </si>
  <si>
    <t>2.1.</t>
  </si>
  <si>
    <t>22; 22л</t>
  </si>
  <si>
    <t>Дверной блок на лестничную клетку Н2, внутренняя, однопольная;
ДСВ, В, Оп, Прг, Пр, Н, П2лс, М3, О, 2070х1100, EIS 60
Марка по ведомости 22; 22л;</t>
  </si>
  <si>
    <t>2.2.</t>
  </si>
  <si>
    <t>23; 23л</t>
  </si>
  <si>
    <t>Дверной блок на лестничную клетку Н2, внутренняя, однопольная;
ДСВ, В, Оп, Прг, Пр, Н, П2лс, М3, О, 2070х1100, EIS 60
Марка по ведомости 23; 23л;</t>
  </si>
  <si>
    <t>Итого по  Лоту 2 Двери на эвакуационную лестницу  (типовой этаж)</t>
  </si>
  <si>
    <t>Лот 3 Двери на эвакуационную лестницу и в блок кладовых (1-й и подземный этаж)</t>
  </si>
  <si>
    <t>3.1.</t>
  </si>
  <si>
    <t>30; 30л</t>
  </si>
  <si>
    <t>Дверной блок выхода с лестничной клетки Н2, внутренняя, однопольная;
ДСВ, В, Оп, Прг, Пр, Н, П2лс, М3, О, 2070х1200, EIS 60
Марка по ведомости 30; 30л;</t>
  </si>
  <si>
    <t>3.2.</t>
  </si>
  <si>
    <t>53; 53л</t>
  </si>
  <si>
    <t>Дверь на лестницу, наружная, однопольная;
ДСН, А, Оп, Прг, Пр, Н, П2лс, М3, О, 2070х1260, EI 30
Марка по ведомости 53; 53л;</t>
  </si>
  <si>
    <t>Итого по  Лоту 3 Двери на эвакуационную лестницу и в блок кладовых (1-й и подземный этаж)</t>
  </si>
  <si>
    <t>Лот 4 Двери в лифтовой холл</t>
  </si>
  <si>
    <t>4.1.</t>
  </si>
  <si>
    <t>20; 20л</t>
  </si>
  <si>
    <t>4.2.</t>
  </si>
  <si>
    <t>Дверной блок лифтового холла;
ДСВ, В, Дп, Прг, Пр, Н, П2лс, М3, О, 2070х1350, EIS 60
Марка по ведомости 20; 20л;</t>
  </si>
  <si>
    <t>4.3.</t>
  </si>
  <si>
    <t>22; 22л; 23; 23л</t>
  </si>
  <si>
    <t>Дверь в лифтовой холл;
ДСВ, В, Оп, Прг, Пр, Н, П2лс, М3, О, 2070х1100, EIS 60
Марка по ведомости 22; 22л; 23; 23л;</t>
  </si>
  <si>
    <t>4.4.</t>
  </si>
  <si>
    <t>Дверь в лифтовой холл;
ДСВ, В, Оп, Прг, Пр, Н, П2лс, М3, О, 2070х1200, EIS 60
Марка по ведомости 30; 30л;</t>
  </si>
  <si>
    <t>Итого по  Лоту 4 Двери в лифтовой холл</t>
  </si>
  <si>
    <t>Лот 5 Двери МОП служебные</t>
  </si>
  <si>
    <t>5.1.</t>
  </si>
  <si>
    <t>33; 33л</t>
  </si>
  <si>
    <t>Дверной блок помещения дежурного по подъезду, помещения уборочного инвентрая;
ДСВ, В, Оп, Прг, Пр, Н, П2лс, М3, О, 2070х800, EI 30
Марка по ведомости 33; 33л;</t>
  </si>
  <si>
    <t>5.2.</t>
  </si>
  <si>
    <t>45; 45л</t>
  </si>
  <si>
    <t>Дверь в техпомещение без доступа жителей (в местах общего пользования);
ДСВ, В, Оп, Прг, Пр, Н, П2лс, М3, О, 2070х1000, EI 30
Марка по ведомости 45; 45л;</t>
  </si>
  <si>
    <t>5.3.</t>
  </si>
  <si>
    <t>46; 46л</t>
  </si>
  <si>
    <t>Дверь в техпомещение без доступа жителей (в местах общего пользования);
ДСВ, В, Оп, Прг, Пр, Н, П2лс, М3, О, 2070х1000, EI 30
Марка по ведомости 46; 46л;</t>
  </si>
  <si>
    <t>5.4.</t>
  </si>
  <si>
    <t>60; 60л</t>
  </si>
  <si>
    <t>Дверь металлическая;
ДВС, В, Оп, Прг, Пр, Н, П2лс, М3, 0 2070х1600, EI60
Марка по ведомости 60; 60л;</t>
  </si>
  <si>
    <t>Итого по  Лоту 5 Двери МОП служебные</t>
  </si>
  <si>
    <t>Лот 6 Двери служебных помещений для жителей, внутренние и наружные</t>
  </si>
  <si>
    <t>6.1.</t>
  </si>
  <si>
    <t>31; 31л</t>
  </si>
  <si>
    <t>Дверной блок в помещение колясочной;
ДСВ, В, Оп, Прг, Пр, Н, П2лс, М3, О, 2070х1100, EI 30
Марка по ведомости 31; 31л;</t>
  </si>
  <si>
    <t>6.2.</t>
  </si>
  <si>
    <t>31; 31л; с остеклением</t>
  </si>
  <si>
    <t>Дверной блок в помещение колясочной (остеклённый);
ДСВ, В, Оп, Прг, Пр, Н, П2лс, М3, О, 2070х1100, EI 30
Марка по ведомости 31; 31л; С Остеклением</t>
  </si>
  <si>
    <t>6.3.</t>
  </si>
  <si>
    <t>40; 40л</t>
  </si>
  <si>
    <t>Дверной блок помещения мусорокамеры, наружный;
ДСН, А, Оп, Прг, Пр, Н, П2лс, М3, О, 2070х1100
Марка по ведомости 40; 40л;</t>
  </si>
  <si>
    <t>6.4.</t>
  </si>
  <si>
    <t>6.5.</t>
  </si>
  <si>
    <t>57; 57л</t>
  </si>
  <si>
    <t>Дверной блок помещения мусорокамеры, наружный;
ДСН, А, Оп, Прг, Пр, Н, П2лс, М3, О, 2070х1200
Марка по ведомости 57; 57л;</t>
  </si>
  <si>
    <t>6.6.</t>
  </si>
  <si>
    <t>58; 58л</t>
  </si>
  <si>
    <t>Дверной блок помещения мусорокамеры, наружный;
ДСН, А, Оп, Прг, Пр, Н, П2лс, М3, О, 2070х1200, EI 60
Марка по ведомости 58; 58л;</t>
  </si>
  <si>
    <t>6.7.</t>
  </si>
  <si>
    <t>51; 51л</t>
  </si>
  <si>
    <t>Дверь в помещение мусоропровода/мусорокамеру, наружный;
ДСН, А, Оп, Прг, Пр, Н, П2лс, М3, О, 2070х1100, EI 60
Марка по ведомости 51; 51л;</t>
  </si>
  <si>
    <t>Итого по  Лоту 6 Двери служебных помещений для жителей, внутренние и наружные</t>
  </si>
  <si>
    <t>Лот 7 Двери технические, внутренние и наружные, зон закрытых для жителей</t>
  </si>
  <si>
    <t>7.1.</t>
  </si>
  <si>
    <t>41; 41л</t>
  </si>
  <si>
    <t>Дверной блок выхода из технического подполья;
ДСН, А, Оп, Прг, Пр, Н, П2лс, М2, О, 2070х1260
Марка по ведомости 41; 41л;</t>
  </si>
  <si>
    <t>7.2.</t>
  </si>
  <si>
    <t>42; 42л</t>
  </si>
  <si>
    <t xml:space="preserve">Дверной блок выхода из технического подполья;
ДСН, А, Оп, Прг, Пр, Н, П2лс, М2, О, 2070х1000
Марка по ведомости 42; 42л; </t>
  </si>
  <si>
    <t>7.3.</t>
  </si>
  <si>
    <t>43; 43л</t>
  </si>
  <si>
    <t xml:space="preserve">Дверной блок межсекционный;
ДСВ, В, Оп, Прг, Пр, Н, П2лс, М2, О, 2070х1000, EI 30
Марка по ведомости 43; 43л; </t>
  </si>
  <si>
    <t>7.4.</t>
  </si>
  <si>
    <t>44; 44л</t>
  </si>
  <si>
    <t xml:space="preserve">Дверной блок межсекционный;
ДСВ, В, Оп, Прг, Пр, Н, П2лс, М2, О, 2070х1000, EI 30
Марка по ведомости 44; 44л; </t>
  </si>
  <si>
    <t>7.5.</t>
  </si>
  <si>
    <t xml:space="preserve">Двери вход в ИТП и ВНС;
ДСВ, В, Оп, Прг, Пр, Н, П2лс, М2, О, 2070х1000, EI 30
Марка по ведомости 45; 45л; </t>
  </si>
  <si>
    <t>7.6.</t>
  </si>
  <si>
    <t xml:space="preserve">Двери сетей связи, электрощитовых;
ДСВ, В, Оп, Прг, Пр, Н, П2лс, М2, О, 2070х1000, EI 30
Марка по ведомости 46; 46л; </t>
  </si>
  <si>
    <t>7.7.</t>
  </si>
  <si>
    <t>47; 47л</t>
  </si>
  <si>
    <t xml:space="preserve">Двери выхода из ИТП и ВНС;
ДСН, А, Оп, Прг, Пр, Н, П2лс, М2, О, 2070х1000, EI 30
Марка по ведомости 47; 47л; </t>
  </si>
  <si>
    <t>7.8.</t>
  </si>
  <si>
    <t>50; 50л</t>
  </si>
  <si>
    <t xml:space="preserve">Дверной блок межсекционный;
ДСВ, В, Оп, Прг, Пр, Н, П2лс, М2, О, 2070х1100, EI 30 / EI 60
Марка по ведомости 50; 50л; </t>
  </si>
  <si>
    <t>7.9.</t>
  </si>
  <si>
    <t>52; 52л</t>
  </si>
  <si>
    <t xml:space="preserve">Дверной блок межсекционный;
ДСВ, В, Оп, Прг, Пр, Н, П2лс, М2, О, 2070х1100, EI 30 / EI 60
Марка по ведомости 52; 52л; </t>
  </si>
  <si>
    <t>7.10.</t>
  </si>
  <si>
    <t xml:space="preserve">Дверной блок выхода из технического подполья;
ДСН, А, Оп, Прг, Пр, Н, П2лс, М2, О, 2070х1260, EI 30
Марка по ведомости 53; 53л; </t>
  </si>
  <si>
    <t>7.11.</t>
  </si>
  <si>
    <t>56; 56л</t>
  </si>
  <si>
    <t xml:space="preserve">Дверной блок ниши станции управления лифтами;
ДСВ, В, Дп, Прг, Пр, Н, П2лс, М2, О, 2400х1080, EIS60
Марка по ведомости 56; 56л; </t>
  </si>
  <si>
    <t>7.12.</t>
  </si>
  <si>
    <t>54; 54л</t>
  </si>
  <si>
    <t xml:space="preserve">Дверной блок венткамеры, гермодверь;
ДУС 1,25х0,5 серия 5.904-4
Марка по ведомости 54; 54л; </t>
  </si>
  <si>
    <t>7.13.</t>
  </si>
  <si>
    <t xml:space="preserve">Наружная дверь в техническое помещение;
ДСН, А, Оп, Прг, Пр, Н, П2лс, М2, О, 2070х1260
Марка по ведомости 41; 41л; </t>
  </si>
  <si>
    <t>7.14.</t>
  </si>
  <si>
    <t xml:space="preserve">Наружная дверь в техническое помещение;
ДСН, А, Оп, Прг, Пр, Н, П2лс, М2, О, 2070х1000, EI 30
Марка по ведомости 47; 47л; </t>
  </si>
  <si>
    <t>7.15.</t>
  </si>
  <si>
    <t>70; 70л</t>
  </si>
  <si>
    <t>Дверь металлическая, наружная;
ДСН, А, Дп, Прг, Пр, Н, П2лс, М2, О, 2070х1300
Марка по ведомости 70; 70л;</t>
  </si>
  <si>
    <t>Итого по  Лоту 7 Двери технические, внутренние и наружные, зон закрытых для жителей</t>
  </si>
  <si>
    <t>ЗИП</t>
  </si>
  <si>
    <t>8.1.</t>
  </si>
  <si>
    <t>Доводчики дверные</t>
  </si>
  <si>
    <t>%</t>
  </si>
  <si>
    <t>8.2.</t>
  </si>
  <si>
    <t>Личинки дверные 80/90</t>
  </si>
  <si>
    <t>8.3.</t>
  </si>
  <si>
    <t>Ручка противопожатная, нажимная комплект</t>
  </si>
  <si>
    <t>8.4.</t>
  </si>
  <si>
    <t>Заглушки накладные</t>
  </si>
  <si>
    <t>8.5.</t>
  </si>
  <si>
    <t>Уплотнительная резина на 2 контура полотна, м.п.</t>
  </si>
  <si>
    <t>8.6.</t>
  </si>
  <si>
    <t>Дверь МОП (по Лоту 3)</t>
  </si>
  <si>
    <t>Итого по  ЗИП</t>
  </si>
  <si>
    <t>ИТОГО:</t>
  </si>
  <si>
    <t>Дверной блок помещения мусорокамеры, наружный;
ДСН, А, Оп, Прг, Пр, Н, П2лс, М3, О, 2070х1100, EI 60
Марка по ведомости 51; 51л;</t>
  </si>
  <si>
    <t xml:space="preserve"> 51; 51л</t>
  </si>
  <si>
    <t>Приложение к Шаблону Атрибутивной модели Департамента развития продукта ГК ФСК: Требования к внутренним дверям мест общего пользования (1 этаж). ОПРОСНЫЙ ЛИСТ.</t>
  </si>
  <si>
    <t>Блок</t>
  </si>
  <si>
    <t>Характеристика</t>
  </si>
  <si>
    <t>Двери ячеек кладовых</t>
  </si>
  <si>
    <t>Заполнить для КП (да/нет - указать альтернативу)</t>
  </si>
  <si>
    <t>Двери на эвакуационнную лестницу</t>
  </si>
  <si>
    <t>Двери на эвакуационнную лестницу и в блок кладовых (1-й и подземный этаж)</t>
  </si>
  <si>
    <t>Двери в лифтовой холл</t>
  </si>
  <si>
    <t>Служебные двери МОП</t>
  </si>
  <si>
    <t>Служебные двери помещений для жителей, внутренние и наружные</t>
  </si>
  <si>
    <t>Технические двери, зон, закрытых для жителей</t>
  </si>
  <si>
    <t>МАРКА по Спецификации</t>
  </si>
  <si>
    <t>49, 49л, 55, 55л, 59, 59л, 61, 61л</t>
  </si>
  <si>
    <t>22, 22л, 23, 23л</t>
  </si>
  <si>
    <t>30, 30л, 53, 53л</t>
  </si>
  <si>
    <t>20, 20л, 2, 22л, 23 30, 30л</t>
  </si>
  <si>
    <t>33, 33л, 45, 45л, 46, 46л, 60, 60л</t>
  </si>
  <si>
    <t>31, 31л, 40, 40л, 51, 51л, 58, 58л, 51, 51л</t>
  </si>
  <si>
    <t>41-47, 41л-47л, 50, 50л, 52-54, 52л-54л, 56, 56л, 70, 70л</t>
  </si>
  <si>
    <t>Полотно и коробка</t>
  </si>
  <si>
    <t>Тип двери</t>
  </si>
  <si>
    <t>Стальная, распашная</t>
  </si>
  <si>
    <t>Конструкция полотна; Класс прочности</t>
  </si>
  <si>
    <t>Цельногнутое полотно из Х/К стали. Толщина металла от 1.2 мм. 2 ребра жесткости. Класс механической прочности не хуже М2 по ГОСТ 31173-2016</t>
  </si>
  <si>
    <t>Цельногнутое полотно из Х/К стали толщиной от 1.2 мм. Класс механической прочности не хуже М3 по ГОСТ 31173-2016</t>
  </si>
  <si>
    <t>Цельногнутое полотно из Х/К стали толщиной от 1.5 мм. Класс механической прочности не хуже М3 по ГОСТ 31173-2016</t>
  </si>
  <si>
    <t>Цельногнутое полотно из Х/К стали толщиной от 1 мм. Класс механической прочности не хуже М2 по ГОСТ 31173-2016</t>
  </si>
  <si>
    <t>Коробка</t>
  </si>
  <si>
    <t>Гнутый профиль из Х/К стали толщиной от 1.2мм. Согласно классу механической прочности. Отделка аналогична полотну двери.</t>
  </si>
  <si>
    <t>Гнутый профиль из Х/К стали толщиной от 1.2 мм. Согласно классу механической прочности.</t>
  </si>
  <si>
    <t>Гнутый профиль из Х/К стали толщиной от 1.5 мм. Согласно классу механической прочности</t>
  </si>
  <si>
    <t>Гнутый профиль из Х/К стали толщиной от 1.2 мм. Согласно классу механической прочности</t>
  </si>
  <si>
    <t>Гнутый профиль из Х/К стали толщиной от 1 мм. Согласно классу механической прочности</t>
  </si>
  <si>
    <t>Заполнение полотна и коробки</t>
  </si>
  <si>
    <t>Минеральная вата</t>
  </si>
  <si>
    <t>Количество контуров уплотнения и тип уплотнителя</t>
  </si>
  <si>
    <t>1 контура  ЭПДМ по ГОСТ 30778-2001 (просьба указать в примечании марку и страну производства). Дополнительный терморасширяемый уплотнитель для дверей в противопожарном исполнении</t>
  </si>
  <si>
    <t>2 контура (ЭПДМ уплотняющий и терморасширяемый);
Соответствие ГОСТ 30778-2001</t>
  </si>
  <si>
    <t>1 контур + терморасширяемый уплотнитель для противопожарных дверей; Соответствие ГОСТ 30778-2001</t>
  </si>
  <si>
    <t>Нижний притвор и порог</t>
  </si>
  <si>
    <t>До 14 мм относительно уровня чистого пола (рекомендованная габаритная высота нижнего профиля коробки – 28 мм)</t>
  </si>
  <si>
    <t>Высота 14 мм относительно уровня чистого пола (рекомендованная габаритная высота нижнего профиля коробки – 28 мм)</t>
  </si>
  <si>
    <t>Да</t>
  </si>
  <si>
    <t>Петли, тип, количество. (Для остекленных дверей  и дверей класса М3 не менее 3-х)</t>
  </si>
  <si>
    <t>На подшипнике, регулируемые, количество определить конструктивным расчетом</t>
  </si>
  <si>
    <t>Для остекленных дверей и дверей класса М3 не менее 3-х;	
На подшипнике, регулируемые, количество определить конструктивным расчетом</t>
  </si>
  <si>
    <t>Для остекленных дверей и дверей класса М3 не менее 3-х;
На подшипнике, регулируемые, количество определить конструктивным расчетом</t>
  </si>
  <si>
    <t>Угол открывания полотна/петель (градусы)</t>
  </si>
  <si>
    <t>180 при наружном открывании, 100 при внутреннем</t>
  </si>
  <si>
    <t>Остекление</t>
  </si>
  <si>
    <t>Нет</t>
  </si>
  <si>
    <t>Точные параметры определить дизайн-проектом. В случае нормирования огнестойкости двери - не более 25%</t>
  </si>
  <si>
    <t>Отделка металлических элементов полотна и коробки</t>
  </si>
  <si>
    <t>Порошковая покраска, матовая - блеск до 15%, без видимого зерна и шагрени</t>
  </si>
  <si>
    <t>Порошковая покраска, матовая - блеск 15%, без видимого зерна и шагрени по RAL 7016</t>
  </si>
  <si>
    <t>Порошковая покраска, матовая - блеск до 15%, без видимого зерна и шагрени по RAL 7016</t>
  </si>
  <si>
    <t>Порошковая покраска, матовая - блеск до 15%, без видимого зерна и шагрени) по RAL 7016</t>
  </si>
  <si>
    <t>Декоративная отделка полотна (накладки/строительная отделка)</t>
  </si>
  <si>
    <t xml:space="preserve">RAL 9002 и RAL 7044 или по дизайн-проекту </t>
  </si>
  <si>
    <t>RAL 7016</t>
  </si>
  <si>
    <t>Наличники/доборы</t>
  </si>
  <si>
    <t>Наличник с наружной стороны, интегрированный с коробкой, шириной не менее 40мм, Отделка аналогична коробке/полотну.
С внутренней стороны без наличника</t>
  </si>
  <si>
    <t>Да, со стороны открывания интегрированный с коробом</t>
  </si>
  <si>
    <t>Степень огнестойкости</t>
  </si>
  <si>
    <t>В соответствии с требованиями проекта</t>
  </si>
  <si>
    <t>Замковая группа</t>
  </si>
  <si>
    <t>Количество замков и способ установки</t>
  </si>
  <si>
    <t>Один врезной, установка в замковый карман</t>
  </si>
  <si>
    <t>Одна врезная фалевая защелка</t>
  </si>
  <si>
    <t>Одна врезная роликовая защелка</t>
  </si>
  <si>
    <t>Один замок, врезной, установка в замковый карман</t>
  </si>
  <si>
    <t>Модель замка/защелки</t>
  </si>
  <si>
    <t>Цилиндровый, с защелкой, не ниже 2-го класса, типа APECS 1900-INOX; Сменный цилиндр ключ-вертушка</t>
  </si>
  <si>
    <t>Защелка Mettem ЗЩ1-4 или аналог;</t>
  </si>
  <si>
    <t xml:space="preserve">Цилиндровый, DOORLOCK 401;
Сменный цилиндр ключ-вертушка;
</t>
  </si>
  <si>
    <t>Роликовая защелка ГАРДИАН PROFI 1Р или аналог;</t>
  </si>
  <si>
    <t>Цилиндровый, DOORLOCK 401;
Сменный цилиндр ключ-вертушка</t>
  </si>
  <si>
    <t xml:space="preserve">Цилиндровый, DOORLOCK 401;
</t>
  </si>
  <si>
    <t>Цилиндровый, APECS 1900-ZN;
Сменный цилиндр ключ-вертушка</t>
  </si>
  <si>
    <t>СКУД</t>
  </si>
  <si>
    <t>Исполнительные элементы СКУД</t>
  </si>
  <si>
    <t>нет</t>
  </si>
  <si>
    <t>Электромеханическая защелка типа Smartec ST-SL351NO или аналог</t>
  </si>
  <si>
    <t>Врезной замок электромагнитный сдвиговый al-250sm или аналог. Монтаж в боковую сторону полотна.</t>
  </si>
  <si>
    <t>Фурнитура</t>
  </si>
  <si>
    <t>Ручка</t>
  </si>
  <si>
    <t>Нажимная. На планке, APECS HP-72.1703-INOX</t>
  </si>
  <si>
    <t>Нажимная. DOORLOCK 038KP/F PZ72 U-form</t>
  </si>
  <si>
    <t>Нажимная. DOORLOCK 038KP/F PZ72 U-form
Фиксация пассивной створки – автоматические врезные шпингалеты (для двупольной двери)</t>
  </si>
  <si>
    <t>Нажимная. DOORLOCK 038KP/F-S9 PZ72</t>
  </si>
  <si>
    <t>Декоративные заглушки</t>
  </si>
  <si>
    <t>Да. На все технологические отверстия</t>
  </si>
  <si>
    <t>Да. На все технологические и крепежные отверстия</t>
  </si>
  <si>
    <t>Фиксация пассивной створки</t>
  </si>
  <si>
    <t>Автоматические шпинаглеты DOORLOCK FAB/M/200/SSS или аналог;</t>
  </si>
  <si>
    <t>Доводчик</t>
  </si>
  <si>
    <t>Доводчик рычажный, модель по гренд-тендеру; располагается со стороны лестницы, усилие согласно весу полотна. Для монтажа применять разборный антивандальный крепеж.</t>
  </si>
  <si>
    <t>Доводчик рычажный, модель по гренд-тендеру; располагается со стороны лестницы, усилие согласно весу полотна. Для монтажа применять разборный антивандальный крепеж</t>
  </si>
  <si>
    <t>Да, на обе створки. С координатором закрывания (для эвакуационных дверей), позиции по Гранд-тендеру. С задержкой закрывания, усилие согласно весу полотна. Для монтажа применять разборный антивандальный крепеж</t>
  </si>
  <si>
    <t>Да, расположение со стороны меньшего помещения, усилие согласно весу полотна. Для монтажа применять разборный антивандальный крепеж.</t>
  </si>
  <si>
    <t>Да, рычажный, модель по гранд-тендеру. Для монтажа применять разборный антивандальный крепеж.</t>
  </si>
  <si>
    <t>Документы</t>
  </si>
  <si>
    <t>Сертификат соответствия, сертификат по классу прочности, паспорт качества и сертификат по огнестойкости (если требуется проектом)</t>
  </si>
  <si>
    <t>Приложить к КП обязательно</t>
  </si>
  <si>
    <t>Соответствие ГОСТ</t>
  </si>
  <si>
    <t>ГОСТ 31173-2016; ГОСТ 5089-2011; ГОСТ 30778-2001; (ГОСТ Р 57327-2016; ГОСТ Р 53303-2009; ГОСТ Р 53307-2009 - если применимо по требованию проекта)</t>
  </si>
  <si>
    <t>Гарантия</t>
  </si>
  <si>
    <t>5 лет</t>
  </si>
  <si>
    <t>Ячейки обязательные к заполнению выделены зеленым цветом:</t>
  </si>
  <si>
    <t>Стоимость указанная в предложении включает в себя все необходимые затраты на выполнение полного комплекса работ, включая НДС/БЕЗ НДС ПРИ УСЛОВИИ УСН</t>
  </si>
  <si>
    <t>КОММЕРЧЕСКОЕ ПРЕДЛОЖЕНИЕ</t>
  </si>
  <si>
    <t>по тендеру ГТ-6718: «Гранд-Тендер на полный комплекс работ по изготовлению, поставке и монтажу стальных дверных блоков, в т.ч. противопожарных на объекты жилых домов комфорт-класса на период с 01.07.2026 г. по 31.05.2028 г.»</t>
  </si>
  <si>
    <r>
      <t xml:space="preserve">Дверной блок межквартирного коридора;
ДСВ, В, Дп, Прг, Пр, Н, П2лс, М3, О, 2070х1350, EIS 60
Марка по ведомости 20; 20л; </t>
    </r>
    <r>
      <rPr>
        <b/>
        <sz val="11"/>
        <color rgb="FFFF0000"/>
        <rFont val="Calibri"/>
        <family val="2"/>
        <charset val="204"/>
      </rPr>
      <t>НЕОБХОДИМО ПРЕДОСТАВИТЬ ОБРАЗЕЦ</t>
    </r>
  </si>
  <si>
    <t>Наименование участника / ИНН</t>
  </si>
  <si>
    <r>
      <t xml:space="preserve">Цена работ на ед. измерения в руб. </t>
    </r>
    <r>
      <rPr>
        <b/>
        <sz val="10"/>
        <color rgb="FFFF0000"/>
        <rFont val="Century Gothic"/>
        <family val="2"/>
        <charset val="204"/>
      </rPr>
      <t>с НДС 22%</t>
    </r>
  </si>
  <si>
    <r>
      <t xml:space="preserve">Твердая договорная стоимость на полный объем в руб. </t>
    </r>
    <r>
      <rPr>
        <b/>
        <sz val="10"/>
        <color rgb="FFFF0000"/>
        <rFont val="Century Gothic"/>
        <family val="2"/>
        <charset val="204"/>
      </rPr>
      <t>с НДС 22%</t>
    </r>
  </si>
  <si>
    <t>Примечания</t>
  </si>
  <si>
    <t>Материал</t>
  </si>
  <si>
    <t>Работа</t>
  </si>
  <si>
    <t>Всего</t>
  </si>
  <si>
    <t>Для противопожарных дверей (EI30/EIS30) в Коммерческом предложении указать стоимость повышения категории до EIS60.</t>
  </si>
  <si>
    <t>1. Металл</t>
  </si>
  <si>
    <t>кг</t>
  </si>
  <si>
    <t>2. Краска</t>
  </si>
  <si>
    <t>3. Утеплитель</t>
  </si>
  <si>
    <t>4. Фурнитура</t>
  </si>
  <si>
    <t>3. Упаковка</t>
  </si>
  <si>
    <t>кол-во упаковочных мест</t>
  </si>
  <si>
    <t>4. Расходные материалы</t>
  </si>
  <si>
    <t>% от общих затрат</t>
  </si>
  <si>
    <t>5. Работы в цеху</t>
  </si>
  <si>
    <t>Человеко-час</t>
  </si>
  <si>
    <t>6. Организационные расходы</t>
  </si>
  <si>
    <t>Разбивка по статьям на примере двери, предоставляемой для осмотра</t>
  </si>
  <si>
    <t>м.пог или кг</t>
  </si>
  <si>
    <t>Тендерные условия</t>
  </si>
  <si>
    <t>Указанная стоимость с НДС/Без НДС</t>
  </si>
  <si>
    <t>Условия фиксации предложения (срок, курс валюты и т.д.) на весь период тендера (до 31.12.2027)</t>
  </si>
  <si>
    <r>
      <rPr>
        <b/>
        <sz val="10"/>
        <rFont val="Century Gothic"/>
        <family val="2"/>
        <charset val="204"/>
      </rPr>
      <t>Срок изготовления и поставки</t>
    </r>
    <r>
      <rPr>
        <sz val="10"/>
        <rFont val="Century Gothic"/>
        <family val="2"/>
        <charset val="204"/>
      </rPr>
      <t xml:space="preserve"> в к.д.
</t>
    </r>
    <r>
      <rPr>
        <b/>
        <sz val="10"/>
        <rFont val="Century Gothic"/>
        <family val="2"/>
        <charset val="204"/>
      </rPr>
      <t>срок монтажа</t>
    </r>
    <r>
      <rPr>
        <sz val="10"/>
        <rFont val="Century Gothic"/>
        <family val="2"/>
        <charset val="204"/>
      </rPr>
      <t xml:space="preserve"> в к.д.</t>
    </r>
  </si>
  <si>
    <t>Авансовый платеж в размере 50%  от:
- планируемого выполнения работ/услуг в отчетном периоде (месяц) при стоимости работ в 
Договоре более 10 000 000 рублей;
- работ в договоре при стоимости работ не более 10 000 000 руб.;
+ оплата 100% оплачивается специфическое оборудование или материалы
поставщикам, выбранных на основании ГРАНД-ТЕНДЕРОВ - СТРОГО по распорядительным письмам, входит в размер аванса;
+ оплата 100% на материалы - оплачивается специфическое оборудование или материалы с длительным сроком 
изготовления - СТРОГО по распорядительным письмам, входит в размер аванса;
+ оплата 100% на материалы - оплачивается специфическое оборудование или материалы имеющим эксклюзивного 
поставщика - СТРОГО по распорядительным письмам, входит в размер аванса;
(да/нет) - указать точные сумма аванса в рублях с НДС или процентах от суммы 
договора, включая платежи третьим лицам за материалы/оборудование или субподрядные 
работы.
Проведение платежей возможно с использованием специального акцептного 
контролируемого счета заказчиком.</t>
  </si>
  <si>
    <r>
      <t xml:space="preserve">Личное поручительство физических и(или) юридических лиц, являющихся учредителями/участниками подрядной организации и(или) поручительства третьих лиц (иных физических, юридических лиц) по возврату аванса обязательно при условии, что сумма аванса составляет </t>
    </r>
    <r>
      <rPr>
        <sz val="10"/>
        <color indexed="10"/>
        <rFont val="Century Gothic"/>
        <family val="2"/>
        <charset val="204"/>
      </rPr>
      <t xml:space="preserve">10 000 000 рублей и более, строго до 100 000 000 рублей. (да/нет) </t>
    </r>
    <r>
      <rPr>
        <sz val="10"/>
        <color indexed="8"/>
        <rFont val="Century Gothic"/>
        <family val="2"/>
        <charset val="204"/>
      </rPr>
      <t xml:space="preserve">
Личное поручительство должно быть подтверждено со стороны ГК ФСК ( СБ ФСК). 
Срок действия личного поручительства должен быть больше 3-х месяцев относительно срока завершения работ по Договору.</t>
    </r>
  </si>
  <si>
    <r>
      <t xml:space="preserve">Предоставление безотзывной и безусловной банковской гарантии возврата авансов по строительно-монтажным работам вне зависимости от срока их выполнения, а также по иным услугам и(или) поставкам оборудования. При этом предоставление банковской гарантии возврата аванса строго обязательно, если размер аванса по Договору или максимальный размер незакрытого аванса по Договору составляет </t>
    </r>
    <r>
      <rPr>
        <sz val="10"/>
        <color indexed="10"/>
        <rFont val="Century Gothic"/>
        <family val="2"/>
        <charset val="204"/>
      </rPr>
      <t>100 000 000 рублей и более.</t>
    </r>
    <r>
      <rPr>
        <sz val="10"/>
        <color indexed="8"/>
        <rFont val="Century Gothic"/>
        <family val="2"/>
        <charset val="204"/>
      </rPr>
      <t xml:space="preserve">
Затраты на обеспечение  банковской гарантии должны быть учтены в итоговой стоимости КП - срок действия банковской гарантии должен быть больше 3-х месяцев относительно срока завершения работ по Договору.
Банковская гарантия должна быть выдана банком, входящим в перечень ТОП 30 рейтинга Центробанка на дату предоставления банковской гарантии). </t>
    </r>
    <r>
      <rPr>
        <b/>
        <sz val="10"/>
        <color rgb="FFFF0000"/>
        <rFont val="Century Gothic"/>
        <family val="2"/>
        <charset val="204"/>
      </rPr>
      <t>(да/нет) потвердить, что стоимость БГ учтена в сумме ТКП.</t>
    </r>
  </si>
  <si>
    <r>
      <t xml:space="preserve"> Зачет аванса: 
1) в первом отчетном периоде в полном 100 % объеме
2) график зачета аванса, оформленный дополнительным соглашением к Договору подряда с указанием % удержания 
</t>
    </r>
    <r>
      <rPr>
        <i/>
        <sz val="10"/>
        <rFont val="Century Gothic"/>
        <family val="2"/>
        <charset val="204"/>
      </rPr>
      <t xml:space="preserve">(выбрать вариант - заполнить)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</si>
  <si>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Оплата выполненных Субподрядчиком Работ производится Подрядчиком в срок не ранее, чем 15 рабочих дней с даты подписания без замечаний Сторонами Акта о приемке выполненных работ по форме КС-2, Справки о стоимости выполненных работ и затрат по форе КС-3, за вычетом Гарантийного удержания и ранее выплаченного аванса, а также иных платежей, предусмотренных формой  Договора </t>
    </r>
    <r>
      <rPr>
        <b/>
        <sz val="10"/>
        <rFont val="Century Gothic"/>
        <family val="2"/>
        <charset val="204"/>
      </rPr>
      <t>(да/нет)</t>
    </r>
  </si>
  <si>
    <t>Оплата выполненных Субподрядчиком Работ производится Подрядчиком в срок не ранее, чем 15 рабочих дней с даты подписания без замечаний Сторонами Акта о приемке выполненных работ по форме КС-2, Справки о стоимости выполненных работ и затрат по форе КС-3, за вычетом Гарантийного удержания и ранее выплаченного аванса, а также иных платежей, предусмотренных формой  Договора (да/нет)</t>
  </si>
  <si>
    <r>
      <t xml:space="preserve">Готовность приступить к работе по гарантийному письму Заказчика о намерениях заключить договор 
</t>
    </r>
    <r>
      <rPr>
        <b/>
        <sz val="10"/>
        <rFont val="Century Gothic"/>
        <family val="2"/>
        <charset val="204"/>
      </rPr>
      <t>(да/нет, указать, к каким работам готовы приступить по гарантийному письму до заключения договора)</t>
    </r>
  </si>
  <si>
    <r>
      <t>Готовность подписать договор в редакции "ГК ФСК"</t>
    </r>
    <r>
      <rPr>
        <b/>
        <sz val="10"/>
        <rFont val="Century Gothic"/>
        <family val="2"/>
        <charset val="204"/>
      </rPr>
      <t xml:space="preserve"> </t>
    </r>
    <r>
      <rPr>
        <b/>
        <i/>
        <sz val="10"/>
        <rFont val="Century Gothic"/>
        <family val="2"/>
        <charset val="204"/>
      </rPr>
      <t>(да/нет)</t>
    </r>
    <r>
      <rPr>
        <i/>
        <sz val="10"/>
        <rFont val="Century Gothic"/>
        <family val="2"/>
        <charset val="204"/>
      </rPr>
      <t xml:space="preserve"> - при наличии разногласия прикрепить к ТКП проект Протокола разногласия </t>
    </r>
  </si>
  <si>
    <r>
      <t xml:space="preserve">Готовность подписать договор в редакции "ГК ФСК" </t>
    </r>
    <r>
      <rPr>
        <i/>
        <sz val="10"/>
        <rFont val="Century Gothic"/>
        <family val="2"/>
        <charset val="204"/>
      </rPr>
      <t xml:space="preserve">(да/нет) - при наличии разногласия прикрепить к ТКП проект Протокола разногласия </t>
    </r>
  </si>
  <si>
    <r>
      <t xml:space="preserve">В стоимости учтено гарантийное удержание - 2,5 % от стоимости работ/Договора до истечения гарантийного срока или Банковская гарантия выданная на сумму ГУ - 2,5 % от стоимости работ/Договора на срок 60 кал. мес. </t>
    </r>
    <r>
      <rPr>
        <b/>
        <sz val="10"/>
        <color indexed="10"/>
        <rFont val="Century Gothic"/>
        <family val="2"/>
        <charset val="204"/>
      </rPr>
      <t>(да/нет)</t>
    </r>
    <r>
      <rPr>
        <b/>
        <sz val="10"/>
        <color indexed="8"/>
        <rFont val="Century Gothic"/>
        <family val="2"/>
        <charset val="204"/>
      </rPr>
      <t xml:space="preserve"> 
</t>
    </r>
    <r>
      <rPr>
        <b/>
        <sz val="10"/>
        <color indexed="30"/>
        <rFont val="Century Gothic"/>
        <family val="2"/>
        <charset val="204"/>
      </rPr>
      <t>Обеспечение не требуется в случае, если цена Договора не превышает 10 000 000 руб.</t>
    </r>
  </si>
  <si>
    <r>
      <t xml:space="preserve">В стоимости учтено гарантийное удержание - 2,5 % от стоимости работ/Договора до истечения гарантийного срока или Банковская гарантия выданная на сумму ГУ - 2,5 % от стоимости работ/Договора на срок 60 кал. мес. </t>
    </r>
    <r>
      <rPr>
        <sz val="10"/>
        <color indexed="10"/>
        <rFont val="Century Gothic"/>
        <family val="2"/>
        <charset val="204"/>
      </rPr>
      <t>(да/нет)</t>
    </r>
    <r>
      <rPr>
        <sz val="10"/>
        <color indexed="8"/>
        <rFont val="Century Gothic"/>
        <family val="2"/>
        <charset val="204"/>
      </rPr>
      <t xml:space="preserve"> 
</t>
    </r>
    <r>
      <rPr>
        <sz val="10"/>
        <color indexed="30"/>
        <rFont val="Century Gothic"/>
        <family val="2"/>
        <charset val="204"/>
      </rPr>
      <t>Обеспечение не требуется в случае, если цена Договора не превышает 10 000 000 руб.</t>
    </r>
  </si>
  <si>
    <r>
      <t xml:space="preserve">Гарантийный срок  на выполненные работы по договору - 60 (Шестьдесят) месяцев с даты получения Разрешения на ввод объекта в эксплуатацию </t>
    </r>
    <r>
      <rPr>
        <b/>
        <sz val="10"/>
        <rFont val="Century Gothic"/>
        <family val="2"/>
        <charset val="204"/>
      </rPr>
      <t>(да/нет)</t>
    </r>
  </si>
  <si>
    <t>Гарантийный срок  на выполненные работы по договору - 60 (Шестьдесят) месяцев с даты получения Разрешения на ввод объекта в эксплуатацию (да/нет)</t>
  </si>
  <si>
    <r>
      <t xml:space="preserve">Гарантийный срок на материалы и оборудование - согласно паспорта завода-производителя </t>
    </r>
    <r>
      <rPr>
        <b/>
        <sz val="10"/>
        <rFont val="Century Gothic"/>
        <family val="2"/>
        <charset val="204"/>
      </rPr>
      <t xml:space="preserve">(да/нет)
Указать в мес. </t>
    </r>
    <r>
      <rPr>
        <sz val="10"/>
        <rFont val="Century Gothic"/>
        <family val="2"/>
        <charset val="204"/>
      </rPr>
      <t xml:space="preserve">
</t>
    </r>
    <r>
      <rPr>
        <b/>
        <sz val="10"/>
        <rFont val="Century Gothic"/>
        <family val="2"/>
        <charset val="204"/>
      </rPr>
      <t>Не менее 5 лет</t>
    </r>
  </si>
  <si>
    <t>Гарантийный срок на материалы и оборудование - согласно паспорта завода-производителя (да/нет)</t>
  </si>
  <si>
    <t>Лимит товарного кредита (при предоставлении отсрочки платежа, указать размер, руб./%) (руб.)</t>
  </si>
  <si>
    <t>Участник тендера (производитель / поставщик):</t>
  </si>
  <si>
    <t>Наличие сертификатов, протоколов испытаний (да, нет) Если да, то приложить к КП</t>
  </si>
  <si>
    <t>Наличие СРО/ лицензии (да/нет)-для тендеров, когда СРО/лицензия необходима. Указать № _, дату выдачи</t>
  </si>
  <si>
    <t>Минимальная партия поставки, в ед.изм., руб. (руб.)</t>
  </si>
  <si>
    <t>Завод-изготовитель</t>
  </si>
  <si>
    <t>Производственная мощность Производителя в год (ед.изм.)</t>
  </si>
  <si>
    <t>Адрес производства (указать адрес, площадь, собственность/аренда)</t>
  </si>
  <si>
    <t>Численность работающих всего / численность, планируемая для выполнения предмета тендера (чел.)</t>
  </si>
  <si>
    <t>Опыт работы с ГК ФСК (АО МСУ-1, ДСК-1) (при наличии текущих проектов- указать % реализации)</t>
  </si>
  <si>
    <t>Опыт реализации аналогичных видов работ за последние 2-3 года с другими Заказчиками (указать не более 5 ключевых объектов и их заказчиков )</t>
  </si>
  <si>
    <t>Выручка компании за последние 3 года., тыс. руб. (тыс. руб.)</t>
  </si>
  <si>
    <t>Дата официальной регистрации организации</t>
  </si>
  <si>
    <t>Согласие работы в ЭДО в ГК ФСК (да/нет)</t>
  </si>
  <si>
    <t>Согласие работы на Маркетплейсе ГК ФСК (да/нет)</t>
  </si>
  <si>
    <t>Срок и порядок рассмотрения рекламаций, календарных дней (календ дней)</t>
  </si>
  <si>
    <t>Возможность предоставления бесплатного образца для согласования с Заказчиком / в течение какого срока, к. дней</t>
  </si>
  <si>
    <t>Руководитель компании (Ф.И.О. полностью, контактный тел., e-mail):</t>
  </si>
  <si>
    <t>Контактное лицо (Ф.И.О. полностью, контактный тел., e-mail):</t>
  </si>
  <si>
    <t>Дата посещения строительной площадки/контактное лицо со стороны ГК ФСК (с кем проводился осмотр)</t>
  </si>
  <si>
    <t>Готовоность к делению объемов работ и сохранению при этом единичных расценок в ТКП (да-указать объем работ при котором будет сохранение расценок/ нет)</t>
  </si>
  <si>
    <t>Согласие на биометрию в Госуслугах каждого сотрудника</t>
  </si>
  <si>
    <t>Согласие на обработку персональных биометрических данных каждого сотрудника застройщиком и тех заказчиком</t>
  </si>
  <si>
    <t>Примечание к ТКП претендента</t>
  </si>
  <si>
    <t>Ответ участника</t>
  </si>
  <si>
    <r>
      <t xml:space="preserve"> Зачет аванса: 
1) в первом отчетном периоде в полном 100 % объеме
2) график зачета аванса, оформленный дополнительным соглашением к Договору подряда с указанием % удержания </t>
    </r>
    <r>
      <rPr>
        <b/>
        <i/>
        <sz val="10"/>
        <rFont val="Century Gothic"/>
        <family val="2"/>
        <charset val="204"/>
      </rPr>
      <t>(выбрать вариант - заполнить)</t>
    </r>
    <r>
      <rPr>
        <i/>
        <sz val="10"/>
        <rFont val="Century Gothic"/>
        <family val="2"/>
        <charset val="204"/>
      </rPr>
      <t xml:space="preserve">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</si>
</sst>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4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rgb="FFFF0000"/>
      <name val="Century Gothic"/>
      <family val="2"/>
      <charset val="204"/>
    </font>
    <font>
      <sz val="10"/>
      <name val="Arial"/>
      <family val="2"/>
      <charset val="204"/>
    </font>
    <font>
      <b/>
      <sz val="10"/>
      <name val="Century Gothic"/>
      <family val="2"/>
      <charset val="204"/>
    </font>
    <font>
      <b/>
      <sz val="11"/>
      <name val="Century Gothic"/>
      <family val="2"/>
      <charset val="204"/>
    </font>
    <font>
      <b/>
      <sz val="11"/>
      <color rgb="FFFF0000"/>
      <name val="Calibri"/>
      <family val="2"/>
      <charset val="204"/>
    </font>
    <font>
      <b/>
      <sz val="10"/>
      <color rgb="FF000000"/>
      <name val="Century Gothic"/>
      <family val="2"/>
      <charset val="204"/>
    </font>
    <font>
      <sz val="10"/>
      <color rgb="FF000000"/>
      <name val="Century Gothic"/>
      <family val="2"/>
      <charset val="204"/>
    </font>
    <font>
      <sz val="8"/>
      <color rgb="FF000000"/>
      <name val="Century Gothic"/>
      <family val="2"/>
      <charset val="204"/>
    </font>
    <font>
      <b/>
      <sz val="14"/>
      <color theme="1"/>
      <name val="Times New Roman"/>
      <family val="1"/>
      <charset val="204"/>
    </font>
    <font>
      <sz val="10"/>
      <name val="Century Gothic"/>
      <family val="2"/>
      <charset val="204"/>
    </font>
    <font>
      <sz val="10"/>
      <color indexed="10"/>
      <name val="Century Gothic"/>
      <family val="2"/>
      <charset val="204"/>
    </font>
    <font>
      <sz val="10"/>
      <color indexed="8"/>
      <name val="Century Gothic"/>
      <family val="2"/>
      <charset val="204"/>
    </font>
    <font>
      <b/>
      <i/>
      <sz val="10"/>
      <name val="Century Gothic"/>
      <family val="2"/>
      <charset val="204"/>
    </font>
    <font>
      <i/>
      <sz val="10"/>
      <name val="Century Gothic"/>
      <family val="2"/>
      <charset val="204"/>
    </font>
    <font>
      <b/>
      <sz val="10"/>
      <color indexed="10"/>
      <name val="Century Gothic"/>
      <family val="2"/>
      <charset val="204"/>
    </font>
    <font>
      <b/>
      <sz val="10"/>
      <color indexed="8"/>
      <name val="Century Gothic"/>
      <family val="2"/>
      <charset val="204"/>
    </font>
    <font>
      <b/>
      <sz val="10"/>
      <color indexed="30"/>
      <name val="Century Gothic"/>
      <family val="2"/>
      <charset val="204"/>
    </font>
    <font>
      <sz val="10"/>
      <color indexed="30"/>
      <name val="Century Gothic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6" tint="0.79989013336588644"/>
        <bgColor rgb="FFE7E6E6"/>
      </patternFill>
    </fill>
    <fill>
      <patternFill patternType="solid">
        <fgColor theme="2"/>
        <bgColor rgb="FFEDEDED"/>
      </patternFill>
    </fill>
    <fill>
      <patternFill patternType="solid">
        <fgColor theme="4" tint="0.79989013336588644"/>
        <bgColor rgb="FFE7E6E6"/>
      </patternFill>
    </fill>
    <fill>
      <patternFill patternType="solid">
        <fgColor theme="5" tint="0.79989013336588644"/>
        <bgColor rgb="FFE7E6E6"/>
      </patternFill>
    </fill>
    <fill>
      <patternFill patternType="solid">
        <fgColor theme="5" tint="0.59987182226020086"/>
        <bgColor rgb="FFFBE5D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7E6E6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7" fillId="0" borderId="0"/>
  </cellStyleXfs>
  <cellXfs count="180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6" fillId="0" borderId="0" xfId="0" applyFont="1"/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>
      <alignment horizontal="center" vertical="center" wrapText="1"/>
    </xf>
    <xf numFmtId="3" fontId="8" fillId="4" borderId="7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3" fontId="10" fillId="5" borderId="10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8" fillId="4" borderId="8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3" fontId="8" fillId="4" borderId="8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5" borderId="9" xfId="0" applyFont="1" applyFill="1" applyBorder="1" applyAlignment="1">
      <alignment vertical="center" wrapText="1"/>
    </xf>
    <xf numFmtId="0" fontId="10" fillId="5" borderId="10" xfId="0" applyFont="1" applyFill="1" applyBorder="1" applyAlignment="1">
      <alignment vertical="center" wrapText="1"/>
    </xf>
    <xf numFmtId="3" fontId="0" fillId="7" borderId="5" xfId="0" applyNumberForma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textRotation="90"/>
    </xf>
    <xf numFmtId="0" fontId="5" fillId="3" borderId="13" xfId="0" applyFont="1" applyFill="1" applyBorder="1" applyAlignment="1">
      <alignment horizontal="center" vertical="center" textRotation="90"/>
    </xf>
    <xf numFmtId="0" fontId="5" fillId="3" borderId="14" xfId="0" applyFont="1" applyFill="1" applyBorder="1" applyAlignment="1">
      <alignment horizontal="center" vertical="center" textRotation="90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0" fontId="10" fillId="5" borderId="9" xfId="0" applyFont="1" applyFill="1" applyBorder="1" applyAlignment="1">
      <alignment horizontal="right" vertical="center"/>
    </xf>
    <xf numFmtId="0" fontId="10" fillId="5" borderId="9" xfId="0" applyFont="1" applyFill="1" applyBorder="1" applyAlignment="1">
      <alignment horizontal="right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left" vertical="center" wrapText="1"/>
    </xf>
    <xf numFmtId="0" fontId="10" fillId="5" borderId="10" xfId="0" applyFont="1" applyFill="1" applyBorder="1" applyAlignment="1">
      <alignment horizontal="right" vertical="center"/>
    </xf>
    <xf numFmtId="0" fontId="13" fillId="0" borderId="15" xfId="6" applyFont="1" applyBorder="1" applyAlignment="1">
      <alignment horizontal="center" vertical="center" wrapText="1"/>
    </xf>
    <xf numFmtId="0" fontId="13" fillId="0" borderId="5" xfId="6" applyFont="1" applyBorder="1" applyAlignment="1">
      <alignment horizontal="center" vertical="center" wrapText="1"/>
    </xf>
    <xf numFmtId="0" fontId="1" fillId="0" borderId="0" xfId="6"/>
    <xf numFmtId="0" fontId="14" fillId="8" borderId="6" xfId="6" applyFont="1" applyFill="1" applyBorder="1" applyAlignment="1">
      <alignment horizontal="center" vertical="center" wrapText="1"/>
    </xf>
    <xf numFmtId="0" fontId="14" fillId="9" borderId="6" xfId="6" applyFont="1" applyFill="1" applyBorder="1" applyAlignment="1">
      <alignment horizontal="center" vertical="center" wrapText="1"/>
    </xf>
    <xf numFmtId="0" fontId="14" fillId="0" borderId="6" xfId="6" applyFont="1" applyBorder="1" applyAlignment="1">
      <alignment horizontal="center" vertical="center" wrapText="1"/>
    </xf>
    <xf numFmtId="0" fontId="1" fillId="9" borderId="0" xfId="6" applyFill="1"/>
    <xf numFmtId="0" fontId="15" fillId="0" borderId="16" xfId="6" applyFont="1" applyBorder="1" applyAlignment="1">
      <alignment horizontal="center" vertical="center" wrapText="1"/>
    </xf>
    <xf numFmtId="0" fontId="15" fillId="10" borderId="6" xfId="6" applyFont="1" applyFill="1" applyBorder="1" applyAlignment="1">
      <alignment horizontal="center" vertical="center" wrapText="1"/>
    </xf>
    <xf numFmtId="0" fontId="15" fillId="11" borderId="6" xfId="6" applyFont="1" applyFill="1" applyBorder="1" applyAlignment="1">
      <alignment horizontal="center" vertical="center" wrapText="1"/>
    </xf>
    <xf numFmtId="0" fontId="15" fillId="0" borderId="13" xfId="6" applyFont="1" applyBorder="1" applyAlignment="1">
      <alignment horizontal="center" vertical="center" wrapText="1"/>
    </xf>
    <xf numFmtId="0" fontId="1" fillId="11" borderId="0" xfId="6" applyFill="1" applyAlignment="1">
      <alignment horizontal="center" vertical="center" wrapText="1"/>
    </xf>
    <xf numFmtId="0" fontId="1" fillId="11" borderId="6" xfId="6" applyFill="1" applyBorder="1" applyAlignment="1">
      <alignment horizontal="center" vertical="center" wrapText="1"/>
    </xf>
    <xf numFmtId="0" fontId="15" fillId="0" borderId="17" xfId="6" applyFont="1" applyBorder="1" applyAlignment="1">
      <alignment horizontal="center" vertical="center" wrapText="1"/>
    </xf>
    <xf numFmtId="0" fontId="15" fillId="0" borderId="6" xfId="6" applyFont="1" applyBorder="1" applyAlignment="1">
      <alignment horizontal="center" vertical="center" wrapText="1"/>
    </xf>
    <xf numFmtId="0" fontId="15" fillId="11" borderId="6" xfId="6" quotePrefix="1" applyFont="1" applyFill="1" applyBorder="1" applyAlignment="1">
      <alignment horizontal="center" vertical="center" wrapText="1"/>
    </xf>
    <xf numFmtId="0" fontId="15" fillId="0" borderId="6" xfId="6" applyFont="1" applyBorder="1" applyAlignment="1">
      <alignment horizontal="center" vertical="center" wrapText="1"/>
    </xf>
    <xf numFmtId="0" fontId="15" fillId="9" borderId="0" xfId="6" applyFont="1" applyFill="1" applyAlignment="1">
      <alignment horizontal="left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49" fontId="5" fillId="2" borderId="19" xfId="0" applyNumberFormat="1" applyFont="1" applyFill="1" applyBorder="1" applyAlignment="1">
      <alignment horizontal="center" vertical="center" wrapText="1"/>
    </xf>
    <xf numFmtId="49" fontId="5" fillId="2" borderId="20" xfId="0" applyNumberFormat="1" applyFont="1" applyFill="1" applyBorder="1" applyAlignment="1">
      <alignment horizontal="center" vertical="center" wrapText="1"/>
    </xf>
    <xf numFmtId="0" fontId="16" fillId="9" borderId="0" xfId="0" applyFont="1" applyFill="1" applyAlignment="1">
      <alignment vertical="center"/>
    </xf>
    <xf numFmtId="0" fontId="18" fillId="0" borderId="0" xfId="7" applyFont="1" applyAlignment="1">
      <alignment vertical="center"/>
    </xf>
    <xf numFmtId="0" fontId="19" fillId="0" borderId="0" xfId="7" applyFont="1" applyAlignment="1">
      <alignment vertical="center"/>
    </xf>
    <xf numFmtId="0" fontId="16" fillId="0" borderId="0" xfId="7" applyFont="1" applyAlignment="1">
      <alignment vertical="center"/>
    </xf>
    <xf numFmtId="0" fontId="2" fillId="12" borderId="0" xfId="0" applyFont="1" applyFill="1" applyAlignment="1">
      <alignment horizontal="left" vertical="top"/>
    </xf>
    <xf numFmtId="0" fontId="3" fillId="12" borderId="0" xfId="0" applyFont="1" applyFill="1" applyAlignment="1">
      <alignment horizontal="left" vertical="top"/>
    </xf>
    <xf numFmtId="3" fontId="0" fillId="0" borderId="0" xfId="0" applyNumberFormat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49" fontId="9" fillId="7" borderId="6" xfId="0" applyNumberFormat="1" applyFont="1" applyFill="1" applyBorder="1" applyAlignment="1">
      <alignment horizontal="left" vertical="center" wrapText="1"/>
    </xf>
    <xf numFmtId="49" fontId="0" fillId="7" borderId="6" xfId="0" applyNumberFormat="1" applyFill="1" applyBorder="1" applyAlignment="1">
      <alignment horizontal="center" vertical="center" wrapText="1"/>
    </xf>
    <xf numFmtId="3" fontId="0" fillId="7" borderId="8" xfId="0" applyNumberFormat="1" applyFill="1" applyBorder="1" applyAlignment="1">
      <alignment horizontal="center" vertical="center" wrapText="1"/>
    </xf>
    <xf numFmtId="0" fontId="16" fillId="13" borderId="24" xfId="0" applyFont="1" applyFill="1" applyBorder="1" applyAlignment="1" applyProtection="1">
      <alignment horizontal="center" vertical="center"/>
      <protection locked="0"/>
    </xf>
    <xf numFmtId="0" fontId="16" fillId="13" borderId="2" xfId="0" applyFont="1" applyFill="1" applyBorder="1" applyAlignment="1" applyProtection="1">
      <alignment horizontal="center" vertical="center"/>
      <protection locked="0"/>
    </xf>
    <xf numFmtId="0" fontId="16" fillId="13" borderId="21" xfId="0" applyFont="1" applyFill="1" applyBorder="1" applyAlignment="1" applyProtection="1">
      <alignment horizontal="center" vertical="center"/>
      <protection locked="0"/>
    </xf>
    <xf numFmtId="4" fontId="21" fillId="11" borderId="20" xfId="0" applyNumberFormat="1" applyFont="1" applyFill="1" applyBorder="1" applyAlignment="1">
      <alignment horizontal="center" vertical="center" wrapText="1"/>
    </xf>
    <xf numFmtId="4" fontId="21" fillId="11" borderId="17" xfId="0" applyNumberFormat="1" applyFont="1" applyFill="1" applyBorder="1" applyAlignment="1">
      <alignment horizontal="center" vertical="center" wrapText="1"/>
    </xf>
    <xf numFmtId="4" fontId="21" fillId="14" borderId="17" xfId="0" applyNumberFormat="1" applyFont="1" applyFill="1" applyBorder="1" applyAlignment="1">
      <alignment horizontal="center" vertical="center" wrapText="1"/>
    </xf>
    <xf numFmtId="0" fontId="21" fillId="11" borderId="25" xfId="0" applyFont="1" applyFill="1" applyBorder="1" applyAlignment="1">
      <alignment horizontal="center" vertical="center"/>
    </xf>
    <xf numFmtId="4" fontId="21" fillId="11" borderId="26" xfId="0" applyNumberFormat="1" applyFont="1" applyFill="1" applyBorder="1" applyAlignment="1">
      <alignment horizontal="center" vertical="center" wrapText="1"/>
    </xf>
    <xf numFmtId="4" fontId="21" fillId="11" borderId="11" xfId="0" applyNumberFormat="1" applyFont="1" applyFill="1" applyBorder="1" applyAlignment="1">
      <alignment horizontal="center" vertical="center" wrapText="1"/>
    </xf>
    <xf numFmtId="0" fontId="21" fillId="11" borderId="27" xfId="0" applyFont="1" applyFill="1" applyBorder="1" applyAlignment="1">
      <alignment horizontal="center" vertical="center"/>
    </xf>
    <xf numFmtId="0" fontId="11" fillId="15" borderId="10" xfId="0" applyFont="1" applyFill="1" applyBorder="1"/>
    <xf numFmtId="0" fontId="11" fillId="15" borderId="22" xfId="0" applyFont="1" applyFill="1" applyBorder="1"/>
    <xf numFmtId="0" fontId="11" fillId="15" borderId="33" xfId="0" applyFont="1" applyFill="1" applyBorder="1"/>
    <xf numFmtId="0" fontId="11" fillId="15" borderId="34" xfId="0" applyFont="1" applyFill="1" applyBorder="1"/>
    <xf numFmtId="0" fontId="11" fillId="16" borderId="17" xfId="0" applyFont="1" applyFill="1" applyBorder="1"/>
    <xf numFmtId="0" fontId="4" fillId="0" borderId="23" xfId="0" applyFont="1" applyBorder="1"/>
    <xf numFmtId="0" fontId="4" fillId="0" borderId="35" xfId="0" applyFont="1" applyBorder="1"/>
    <xf numFmtId="0" fontId="11" fillId="16" borderId="1" xfId="0" applyFont="1" applyFill="1" applyBorder="1"/>
    <xf numFmtId="0" fontId="11" fillId="16" borderId="36" xfId="0" applyFont="1" applyFill="1" applyBorder="1"/>
    <xf numFmtId="0" fontId="11" fillId="0" borderId="23" xfId="0" applyFont="1" applyBorder="1"/>
    <xf numFmtId="0" fontId="11" fillId="0" borderId="35" xfId="0" applyFont="1" applyBorder="1"/>
    <xf numFmtId="0" fontId="4" fillId="16" borderId="17" xfId="0" applyFont="1" applyFill="1" applyBorder="1"/>
    <xf numFmtId="4" fontId="23" fillId="16" borderId="25" xfId="0" applyNumberFormat="1" applyFont="1" applyFill="1" applyBorder="1" applyAlignment="1">
      <alignment horizontal="center" vertical="center" wrapText="1"/>
    </xf>
    <xf numFmtId="3" fontId="8" fillId="17" borderId="30" xfId="0" applyNumberFormat="1" applyFont="1" applyFill="1" applyBorder="1" applyAlignment="1">
      <alignment horizontal="center" vertical="center" wrapText="1"/>
    </xf>
    <xf numFmtId="3" fontId="8" fillId="17" borderId="1" xfId="0" applyNumberFormat="1" applyFont="1" applyFill="1" applyBorder="1" applyAlignment="1">
      <alignment horizontal="center" vertical="center" wrapText="1"/>
    </xf>
    <xf numFmtId="4" fontId="23" fillId="16" borderId="31" xfId="0" applyNumberFormat="1" applyFont="1" applyFill="1" applyBorder="1" applyAlignment="1">
      <alignment horizontal="center" vertical="center" wrapText="1"/>
    </xf>
    <xf numFmtId="0" fontId="4" fillId="16" borderId="1" xfId="0" applyFont="1" applyFill="1" applyBorder="1"/>
    <xf numFmtId="0" fontId="4" fillId="16" borderId="36" xfId="0" applyFont="1" applyFill="1" applyBorder="1"/>
    <xf numFmtId="4" fontId="23" fillId="16" borderId="36" xfId="0" applyNumberFormat="1" applyFont="1" applyFill="1" applyBorder="1" applyAlignment="1">
      <alignment horizontal="center" vertical="center" wrapText="1"/>
    </xf>
    <xf numFmtId="0" fontId="11" fillId="16" borderId="25" xfId="0" applyFont="1" applyFill="1" applyBorder="1"/>
    <xf numFmtId="2" fontId="4" fillId="0" borderId="6" xfId="0" applyNumberFormat="1" applyFont="1" applyBorder="1" applyAlignment="1">
      <alignment horizontal="center" vertical="center"/>
    </xf>
    <xf numFmtId="2" fontId="24" fillId="15" borderId="33" xfId="0" applyNumberFormat="1" applyFont="1" applyFill="1" applyBorder="1" applyAlignment="1">
      <alignment horizontal="center" vertical="center"/>
    </xf>
    <xf numFmtId="2" fontId="24" fillId="15" borderId="1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12" borderId="4" xfId="0" applyNumberFormat="1" applyFont="1" applyFill="1" applyBorder="1" applyAlignment="1">
      <alignment horizontal="center" vertical="center"/>
    </xf>
    <xf numFmtId="2" fontId="4" fillId="12" borderId="6" xfId="0" applyNumberFormat="1" applyFont="1" applyFill="1" applyBorder="1" applyAlignment="1">
      <alignment horizontal="center" vertical="center"/>
    </xf>
    <xf numFmtId="2" fontId="4" fillId="12" borderId="28" xfId="0" applyNumberFormat="1" applyFont="1" applyFill="1" applyBorder="1" applyAlignment="1">
      <alignment horizontal="center" vertical="center"/>
    </xf>
    <xf numFmtId="2" fontId="4" fillId="12" borderId="16" xfId="0" applyNumberFormat="1" applyFont="1" applyFill="1" applyBorder="1" applyAlignment="1">
      <alignment horizontal="center" vertical="center"/>
    </xf>
    <xf numFmtId="0" fontId="11" fillId="15" borderId="32" xfId="0" applyFont="1" applyFill="1" applyBorder="1" applyAlignment="1">
      <alignment horizontal="center" vertical="center"/>
    </xf>
    <xf numFmtId="0" fontId="11" fillId="15" borderId="33" xfId="0" applyFont="1" applyFill="1" applyBorder="1" applyAlignment="1">
      <alignment horizontal="center" vertical="center"/>
    </xf>
    <xf numFmtId="0" fontId="11" fillId="16" borderId="30" xfId="0" applyFont="1" applyFill="1" applyBorder="1" applyAlignment="1">
      <alignment horizontal="center" vertical="center"/>
    </xf>
    <xf numFmtId="0" fontId="11" fillId="16" borderId="1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 vertical="center"/>
    </xf>
    <xf numFmtId="0" fontId="11" fillId="12" borderId="28" xfId="0" applyFont="1" applyFill="1" applyBorder="1" applyAlignment="1">
      <alignment horizontal="center" vertical="center"/>
    </xf>
    <xf numFmtId="0" fontId="11" fillId="12" borderId="16" xfId="0" applyFont="1" applyFill="1" applyBorder="1" applyAlignment="1">
      <alignment horizontal="center" vertical="center"/>
    </xf>
    <xf numFmtId="0" fontId="11" fillId="15" borderId="9" xfId="0" applyFont="1" applyFill="1" applyBorder="1" applyAlignment="1">
      <alignment horizontal="center" vertical="center"/>
    </xf>
    <xf numFmtId="0" fontId="11" fillId="15" borderId="10" xfId="0" applyFont="1" applyFill="1" applyBorder="1" applyAlignment="1">
      <alignment horizontal="center" vertical="center"/>
    </xf>
    <xf numFmtId="0" fontId="4" fillId="16" borderId="20" xfId="0" applyFont="1" applyFill="1" applyBorder="1" applyAlignment="1">
      <alignment horizontal="center" vertical="center"/>
    </xf>
    <xf numFmtId="0" fontId="4" fillId="16" borderId="17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4" fillId="12" borderId="28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6" borderId="30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/>
    </xf>
    <xf numFmtId="0" fontId="11" fillId="16" borderId="20" xfId="0" applyFont="1" applyFill="1" applyBorder="1" applyAlignment="1">
      <alignment horizontal="center" vertical="center"/>
    </xf>
    <xf numFmtId="0" fontId="11" fillId="16" borderId="17" xfId="0" applyFont="1" applyFill="1" applyBorder="1" applyAlignment="1">
      <alignment horizontal="center" vertical="center"/>
    </xf>
    <xf numFmtId="0" fontId="17" fillId="19" borderId="6" xfId="0" applyFont="1" applyFill="1" applyBorder="1" applyAlignment="1">
      <alignment vertical="center" wrapText="1"/>
    </xf>
    <xf numFmtId="0" fontId="17" fillId="19" borderId="6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vertical="center" wrapText="1"/>
    </xf>
    <xf numFmtId="0" fontId="10" fillId="6" borderId="33" xfId="0" applyFont="1" applyFill="1" applyBorder="1" applyAlignment="1">
      <alignment vertical="center" wrapText="1"/>
    </xf>
    <xf numFmtId="0" fontId="10" fillId="6" borderId="33" xfId="0" applyFont="1" applyFill="1" applyBorder="1" applyAlignment="1">
      <alignment horizontal="right" vertical="center"/>
    </xf>
    <xf numFmtId="3" fontId="10" fillId="6" borderId="33" xfId="0" applyNumberFormat="1" applyFont="1" applyFill="1" applyBorder="1" applyAlignment="1">
      <alignment horizontal="center" vertical="center" wrapText="1"/>
    </xf>
    <xf numFmtId="4" fontId="10" fillId="6" borderId="33" xfId="0" applyNumberFormat="1" applyFont="1" applyFill="1" applyBorder="1" applyAlignment="1">
      <alignment horizontal="center" vertical="center" wrapText="1"/>
    </xf>
    <xf numFmtId="0" fontId="17" fillId="19" borderId="30" xfId="0" applyFont="1" applyFill="1" applyBorder="1" applyAlignment="1">
      <alignment horizontal="center" vertical="center" wrapText="1"/>
    </xf>
    <xf numFmtId="0" fontId="17" fillId="19" borderId="1" xfId="0" applyFont="1" applyFill="1" applyBorder="1" applyAlignment="1">
      <alignment horizontal="center" vertical="center" wrapText="1"/>
    </xf>
    <xf numFmtId="0" fontId="17" fillId="19" borderId="1" xfId="0" applyFont="1" applyFill="1" applyBorder="1" applyAlignment="1">
      <alignment vertical="center" wrapText="1"/>
    </xf>
    <xf numFmtId="0" fontId="17" fillId="19" borderId="4" xfId="0" applyFont="1" applyFill="1" applyBorder="1" applyAlignment="1">
      <alignment horizontal="center" vertical="center" wrapText="1"/>
    </xf>
    <xf numFmtId="0" fontId="17" fillId="19" borderId="26" xfId="0" applyFont="1" applyFill="1" applyBorder="1" applyAlignment="1">
      <alignment horizontal="center" vertical="center" wrapText="1"/>
    </xf>
    <xf numFmtId="0" fontId="17" fillId="19" borderId="11" xfId="0" applyFont="1" applyFill="1" applyBorder="1" applyAlignment="1">
      <alignment horizontal="center" vertical="center" wrapText="1"/>
    </xf>
    <xf numFmtId="0" fontId="17" fillId="19" borderId="11" xfId="0" applyFont="1" applyFill="1" applyBorder="1" applyAlignment="1">
      <alignment vertical="center" wrapText="1"/>
    </xf>
    <xf numFmtId="0" fontId="17" fillId="19" borderId="37" xfId="0" applyFont="1" applyFill="1" applyBorder="1" applyAlignment="1">
      <alignment horizontal="center" vertical="center" wrapText="1"/>
    </xf>
    <xf numFmtId="0" fontId="17" fillId="19" borderId="8" xfId="0" applyFont="1" applyFill="1" applyBorder="1" applyAlignment="1">
      <alignment horizontal="center" vertical="center" wrapText="1"/>
    </xf>
    <xf numFmtId="0" fontId="17" fillId="19" borderId="38" xfId="0" applyFont="1" applyFill="1" applyBorder="1" applyAlignment="1">
      <alignment horizontal="center" vertical="center" wrapText="1"/>
    </xf>
    <xf numFmtId="0" fontId="11" fillId="18" borderId="32" xfId="0" applyFont="1" applyFill="1" applyBorder="1" applyAlignment="1">
      <alignment horizontal="center" vertical="center"/>
    </xf>
    <xf numFmtId="0" fontId="11" fillId="18" borderId="33" xfId="0" applyFont="1" applyFill="1" applyBorder="1" applyAlignment="1">
      <alignment horizontal="center" vertical="center"/>
    </xf>
    <xf numFmtId="0" fontId="11" fillId="18" borderId="33" xfId="0" applyFont="1" applyFill="1" applyBorder="1"/>
    <xf numFmtId="2" fontId="24" fillId="18" borderId="33" xfId="0" applyNumberFormat="1" applyFont="1" applyFill="1" applyBorder="1" applyAlignment="1">
      <alignment horizontal="center" vertical="center"/>
    </xf>
    <xf numFmtId="0" fontId="11" fillId="18" borderId="34" xfId="0" applyFont="1" applyFill="1" applyBorder="1"/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12" borderId="30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36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4" fillId="12" borderId="23" xfId="0" applyFont="1" applyFill="1" applyBorder="1" applyAlignment="1">
      <alignment horizontal="center" vertical="center"/>
    </xf>
    <xf numFmtId="0" fontId="4" fillId="12" borderId="26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/>
    </xf>
    <xf numFmtId="0" fontId="4" fillId="12" borderId="27" xfId="0" applyFont="1" applyFill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5" fillId="9" borderId="1" xfId="3" applyFont="1" applyFill="1" applyBorder="1" applyAlignment="1">
      <alignment horizontal="center" vertical="center" wrapText="1"/>
    </xf>
    <xf numFmtId="0" fontId="25" fillId="9" borderId="36" xfId="3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5" fillId="9" borderId="6" xfId="3" applyFont="1" applyFill="1" applyBorder="1" applyAlignment="1">
      <alignment horizontal="center" vertical="center" wrapText="1"/>
    </xf>
    <xf numFmtId="0" fontId="25" fillId="9" borderId="23" xfId="3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0" fontId="25" fillId="9" borderId="11" xfId="3" applyFont="1" applyFill="1" applyBorder="1" applyAlignment="1">
      <alignment horizontal="center" vertical="center" wrapText="1"/>
    </xf>
    <xf numFmtId="0" fontId="25" fillId="9" borderId="27" xfId="3" applyFont="1" applyFill="1" applyBorder="1" applyAlignment="1">
      <alignment horizontal="center" vertical="center" wrapText="1"/>
    </xf>
    <xf numFmtId="0" fontId="18" fillId="10" borderId="9" xfId="1" applyFont="1" applyFill="1" applyBorder="1" applyAlignment="1">
      <alignment horizontal="center" vertical="center"/>
    </xf>
    <xf numFmtId="0" fontId="18" fillId="10" borderId="10" xfId="1" applyFont="1" applyFill="1" applyBorder="1" applyAlignment="1">
      <alignment horizontal="center" vertical="center"/>
    </xf>
    <xf numFmtId="0" fontId="18" fillId="10" borderId="22" xfId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</cellXfs>
  <cellStyles count="8">
    <cellStyle name="Обычный" xfId="0" builtinId="0"/>
    <cellStyle name="Обычный 11" xfId="1" xr:uid="{00000000-0005-0000-0000-000006000000}"/>
    <cellStyle name="Обычный 11 2" xfId="2" xr:uid="{00000000-0005-0000-0000-000007000000}"/>
    <cellStyle name="Обычный 2" xfId="3" xr:uid="{00000000-0005-0000-0000-000008000000}"/>
    <cellStyle name="Обычный 3" xfId="4" xr:uid="{00000000-0005-0000-0000-000009000000}"/>
    <cellStyle name="Обычный 3 2" xfId="5" xr:uid="{00000000-0005-0000-0000-00000A000000}"/>
    <cellStyle name="Обычный 4" xfId="6" xr:uid="{C5783E0B-156C-4564-9FD0-AEFEF23356CA}"/>
    <cellStyle name="Обычный_Лист1 2" xfId="7" xr:uid="{F96BC0B9-CC98-4CD7-8799-9402DAA03817}"/>
  </cellStyles>
  <dxfs count="0"/>
  <tableStyles count="0" defaultTableStyle="TableStyleMedium2" defaultPivotStyle="PivotStyleLight16"/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E7E6E6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4"/>
  <sheetViews>
    <sheetView tabSelected="1" zoomScale="70" zoomScaleNormal="70" workbookViewId="0">
      <selection activeCell="V5" sqref="V5:V7"/>
    </sheetView>
  </sheetViews>
  <sheetFormatPr defaultColWidth="9.109375" defaultRowHeight="13.8" outlineLevelRow="1" outlineLevelCol="1" x14ac:dyDescent="0.25"/>
  <cols>
    <col min="1" max="1" width="7.6640625" style="1" customWidth="1"/>
    <col min="2" max="2" width="12" style="1" customWidth="1"/>
    <col min="3" max="3" width="34" style="1" customWidth="1"/>
    <col min="4" max="4" width="34.6640625" style="1" customWidth="1"/>
    <col min="5" max="5" width="7.44140625" style="2" customWidth="1"/>
    <col min="6" max="23" width="6.44140625" style="3" customWidth="1" outlineLevel="1"/>
    <col min="24" max="24" width="17.109375" style="3" customWidth="1"/>
    <col min="25" max="26" width="22.44140625" style="103" customWidth="1"/>
    <col min="27" max="30" width="22.44140625" style="4" customWidth="1"/>
    <col min="31" max="31" width="43.44140625" style="4" customWidth="1"/>
    <col min="32" max="218" width="9.109375" style="4"/>
    <col min="219" max="219" width="16.44140625" style="4" customWidth="1"/>
    <col min="220" max="220" width="87.109375" style="4" customWidth="1"/>
    <col min="221" max="221" width="17" style="4" customWidth="1"/>
    <col min="222" max="222" width="10.44140625" style="4" customWidth="1"/>
    <col min="223" max="225" width="11.6640625" style="4" customWidth="1"/>
    <col min="226" max="227" width="14.6640625" style="4" customWidth="1"/>
    <col min="228" max="228" width="17.33203125" style="4" customWidth="1"/>
    <col min="229" max="230" width="28.33203125" style="4" customWidth="1"/>
    <col min="231" max="474" width="9.109375" style="4"/>
    <col min="475" max="475" width="16.44140625" style="4" customWidth="1"/>
    <col min="476" max="476" width="87.109375" style="4" customWidth="1"/>
    <col min="477" max="477" width="17" style="4" customWidth="1"/>
    <col min="478" max="478" width="10.44140625" style="4" customWidth="1"/>
    <col min="479" max="481" width="11.6640625" style="4" customWidth="1"/>
    <col min="482" max="483" width="14.6640625" style="4" customWidth="1"/>
    <col min="484" max="484" width="17.33203125" style="4" customWidth="1"/>
    <col min="485" max="486" width="28.33203125" style="4" customWidth="1"/>
    <col min="487" max="730" width="9.109375" style="4"/>
    <col min="731" max="731" width="16.44140625" style="4" customWidth="1"/>
    <col min="732" max="732" width="87.109375" style="4" customWidth="1"/>
    <col min="733" max="733" width="17" style="4" customWidth="1"/>
    <col min="734" max="734" width="10.44140625" style="4" customWidth="1"/>
    <col min="735" max="737" width="11.6640625" style="4" customWidth="1"/>
    <col min="738" max="739" width="14.6640625" style="4" customWidth="1"/>
    <col min="740" max="740" width="17.33203125" style="4" customWidth="1"/>
    <col min="741" max="742" width="28.33203125" style="4" customWidth="1"/>
    <col min="743" max="986" width="9.109375" style="4"/>
    <col min="987" max="987" width="16.44140625" style="4" customWidth="1"/>
    <col min="988" max="988" width="87.109375" style="4" customWidth="1"/>
    <col min="989" max="989" width="17" style="4" customWidth="1"/>
    <col min="990" max="990" width="10.44140625" style="4" customWidth="1"/>
    <col min="991" max="993" width="11.6640625" style="4" customWidth="1"/>
    <col min="994" max="995" width="14.6640625" style="4" customWidth="1"/>
    <col min="996" max="996" width="17.33203125" style="4" customWidth="1"/>
    <col min="997" max="998" width="28.33203125" style="4" customWidth="1"/>
    <col min="999" max="1242" width="9.109375" style="4"/>
    <col min="1243" max="1243" width="16.44140625" style="4" customWidth="1"/>
    <col min="1244" max="1244" width="87.109375" style="4" customWidth="1"/>
    <col min="1245" max="1245" width="17" style="4" customWidth="1"/>
    <col min="1246" max="1246" width="10.44140625" style="4" customWidth="1"/>
    <col min="1247" max="1249" width="11.6640625" style="4" customWidth="1"/>
    <col min="1250" max="1251" width="14.6640625" style="4" customWidth="1"/>
    <col min="1252" max="1252" width="17.33203125" style="4" customWidth="1"/>
    <col min="1253" max="1254" width="28.33203125" style="4" customWidth="1"/>
    <col min="1255" max="1498" width="9.109375" style="4"/>
    <col min="1499" max="1499" width="16.44140625" style="4" customWidth="1"/>
    <col min="1500" max="1500" width="87.109375" style="4" customWidth="1"/>
    <col min="1501" max="1501" width="17" style="4" customWidth="1"/>
    <col min="1502" max="1502" width="10.44140625" style="4" customWidth="1"/>
    <col min="1503" max="1505" width="11.6640625" style="4" customWidth="1"/>
    <col min="1506" max="1507" width="14.6640625" style="4" customWidth="1"/>
    <col min="1508" max="1508" width="17.33203125" style="4" customWidth="1"/>
    <col min="1509" max="1510" width="28.33203125" style="4" customWidth="1"/>
    <col min="1511" max="1754" width="9.109375" style="4"/>
    <col min="1755" max="1755" width="16.44140625" style="4" customWidth="1"/>
    <col min="1756" max="1756" width="87.109375" style="4" customWidth="1"/>
    <col min="1757" max="1757" width="17" style="4" customWidth="1"/>
    <col min="1758" max="1758" width="10.44140625" style="4" customWidth="1"/>
    <col min="1759" max="1761" width="11.6640625" style="4" customWidth="1"/>
    <col min="1762" max="1763" width="14.6640625" style="4" customWidth="1"/>
    <col min="1764" max="1764" width="17.33203125" style="4" customWidth="1"/>
    <col min="1765" max="1766" width="28.33203125" style="4" customWidth="1"/>
    <col min="1767" max="2010" width="9.109375" style="4"/>
    <col min="2011" max="2011" width="16.44140625" style="4" customWidth="1"/>
    <col min="2012" max="2012" width="87.109375" style="4" customWidth="1"/>
    <col min="2013" max="2013" width="17" style="4" customWidth="1"/>
    <col min="2014" max="2014" width="10.44140625" style="4" customWidth="1"/>
    <col min="2015" max="2017" width="11.6640625" style="4" customWidth="1"/>
    <col min="2018" max="2019" width="14.6640625" style="4" customWidth="1"/>
    <col min="2020" max="2020" width="17.33203125" style="4" customWidth="1"/>
    <col min="2021" max="2022" width="28.33203125" style="4" customWidth="1"/>
    <col min="2023" max="2266" width="9.109375" style="4"/>
    <col min="2267" max="2267" width="16.44140625" style="4" customWidth="1"/>
    <col min="2268" max="2268" width="87.109375" style="4" customWidth="1"/>
    <col min="2269" max="2269" width="17" style="4" customWidth="1"/>
    <col min="2270" max="2270" width="10.44140625" style="4" customWidth="1"/>
    <col min="2271" max="2273" width="11.6640625" style="4" customWidth="1"/>
    <col min="2274" max="2275" width="14.6640625" style="4" customWidth="1"/>
    <col min="2276" max="2276" width="17.33203125" style="4" customWidth="1"/>
    <col min="2277" max="2278" width="28.33203125" style="4" customWidth="1"/>
    <col min="2279" max="2522" width="9.109375" style="4"/>
    <col min="2523" max="2523" width="16.44140625" style="4" customWidth="1"/>
    <col min="2524" max="2524" width="87.109375" style="4" customWidth="1"/>
    <col min="2525" max="2525" width="17" style="4" customWidth="1"/>
    <col min="2526" max="2526" width="10.44140625" style="4" customWidth="1"/>
    <col min="2527" max="2529" width="11.6640625" style="4" customWidth="1"/>
    <col min="2530" max="2531" width="14.6640625" style="4" customWidth="1"/>
    <col min="2532" max="2532" width="17.33203125" style="4" customWidth="1"/>
    <col min="2533" max="2534" width="28.33203125" style="4" customWidth="1"/>
    <col min="2535" max="2778" width="9.109375" style="4"/>
    <col min="2779" max="2779" width="16.44140625" style="4" customWidth="1"/>
    <col min="2780" max="2780" width="87.109375" style="4" customWidth="1"/>
    <col min="2781" max="2781" width="17" style="4" customWidth="1"/>
    <col min="2782" max="2782" width="10.44140625" style="4" customWidth="1"/>
    <col min="2783" max="2785" width="11.6640625" style="4" customWidth="1"/>
    <col min="2786" max="2787" width="14.6640625" style="4" customWidth="1"/>
    <col min="2788" max="2788" width="17.33203125" style="4" customWidth="1"/>
    <col min="2789" max="2790" width="28.33203125" style="4" customWidth="1"/>
    <col min="2791" max="3034" width="9.109375" style="4"/>
    <col min="3035" max="3035" width="16.44140625" style="4" customWidth="1"/>
    <col min="3036" max="3036" width="87.109375" style="4" customWidth="1"/>
    <col min="3037" max="3037" width="17" style="4" customWidth="1"/>
    <col min="3038" max="3038" width="10.44140625" style="4" customWidth="1"/>
    <col min="3039" max="3041" width="11.6640625" style="4" customWidth="1"/>
    <col min="3042" max="3043" width="14.6640625" style="4" customWidth="1"/>
    <col min="3044" max="3044" width="17.33203125" style="4" customWidth="1"/>
    <col min="3045" max="3046" width="28.33203125" style="4" customWidth="1"/>
    <col min="3047" max="3290" width="9.109375" style="4"/>
    <col min="3291" max="3291" width="16.44140625" style="4" customWidth="1"/>
    <col min="3292" max="3292" width="87.109375" style="4" customWidth="1"/>
    <col min="3293" max="3293" width="17" style="4" customWidth="1"/>
    <col min="3294" max="3294" width="10.44140625" style="4" customWidth="1"/>
    <col min="3295" max="3297" width="11.6640625" style="4" customWidth="1"/>
    <col min="3298" max="3299" width="14.6640625" style="4" customWidth="1"/>
    <col min="3300" max="3300" width="17.33203125" style="4" customWidth="1"/>
    <col min="3301" max="3302" width="28.33203125" style="4" customWidth="1"/>
    <col min="3303" max="3546" width="9.109375" style="4"/>
    <col min="3547" max="3547" width="16.44140625" style="4" customWidth="1"/>
    <col min="3548" max="3548" width="87.109375" style="4" customWidth="1"/>
    <col min="3549" max="3549" width="17" style="4" customWidth="1"/>
    <col min="3550" max="3550" width="10.44140625" style="4" customWidth="1"/>
    <col min="3551" max="3553" width="11.6640625" style="4" customWidth="1"/>
    <col min="3554" max="3555" width="14.6640625" style="4" customWidth="1"/>
    <col min="3556" max="3556" width="17.33203125" style="4" customWidth="1"/>
    <col min="3557" max="3558" width="28.33203125" style="4" customWidth="1"/>
    <col min="3559" max="3802" width="9.109375" style="4"/>
    <col min="3803" max="3803" width="16.44140625" style="4" customWidth="1"/>
    <col min="3804" max="3804" width="87.109375" style="4" customWidth="1"/>
    <col min="3805" max="3805" width="17" style="4" customWidth="1"/>
    <col min="3806" max="3806" width="10.44140625" style="4" customWidth="1"/>
    <col min="3807" max="3809" width="11.6640625" style="4" customWidth="1"/>
    <col min="3810" max="3811" width="14.6640625" style="4" customWidth="1"/>
    <col min="3812" max="3812" width="17.33203125" style="4" customWidth="1"/>
    <col min="3813" max="3814" width="28.33203125" style="4" customWidth="1"/>
    <col min="3815" max="4058" width="9.109375" style="4"/>
    <col min="4059" max="4059" width="16.44140625" style="4" customWidth="1"/>
    <col min="4060" max="4060" width="87.109375" style="4" customWidth="1"/>
    <col min="4061" max="4061" width="17" style="4" customWidth="1"/>
    <col min="4062" max="4062" width="10.44140625" style="4" customWidth="1"/>
    <col min="4063" max="4065" width="11.6640625" style="4" customWidth="1"/>
    <col min="4066" max="4067" width="14.6640625" style="4" customWidth="1"/>
    <col min="4068" max="4068" width="17.33203125" style="4" customWidth="1"/>
    <col min="4069" max="4070" width="28.33203125" style="4" customWidth="1"/>
    <col min="4071" max="4314" width="9.109375" style="4"/>
    <col min="4315" max="4315" width="16.44140625" style="4" customWidth="1"/>
    <col min="4316" max="4316" width="87.109375" style="4" customWidth="1"/>
    <col min="4317" max="4317" width="17" style="4" customWidth="1"/>
    <col min="4318" max="4318" width="10.44140625" style="4" customWidth="1"/>
    <col min="4319" max="4321" width="11.6640625" style="4" customWidth="1"/>
    <col min="4322" max="4323" width="14.6640625" style="4" customWidth="1"/>
    <col min="4324" max="4324" width="17.33203125" style="4" customWidth="1"/>
    <col min="4325" max="4326" width="28.33203125" style="4" customWidth="1"/>
    <col min="4327" max="4570" width="9.109375" style="4"/>
    <col min="4571" max="4571" width="16.44140625" style="4" customWidth="1"/>
    <col min="4572" max="4572" width="87.109375" style="4" customWidth="1"/>
    <col min="4573" max="4573" width="17" style="4" customWidth="1"/>
    <col min="4574" max="4574" width="10.44140625" style="4" customWidth="1"/>
    <col min="4575" max="4577" width="11.6640625" style="4" customWidth="1"/>
    <col min="4578" max="4579" width="14.6640625" style="4" customWidth="1"/>
    <col min="4580" max="4580" width="17.33203125" style="4" customWidth="1"/>
    <col min="4581" max="4582" width="28.33203125" style="4" customWidth="1"/>
    <col min="4583" max="4826" width="9.109375" style="4"/>
    <col min="4827" max="4827" width="16.44140625" style="4" customWidth="1"/>
    <col min="4828" max="4828" width="87.109375" style="4" customWidth="1"/>
    <col min="4829" max="4829" width="17" style="4" customWidth="1"/>
    <col min="4830" max="4830" width="10.44140625" style="4" customWidth="1"/>
    <col min="4831" max="4833" width="11.6640625" style="4" customWidth="1"/>
    <col min="4834" max="4835" width="14.6640625" style="4" customWidth="1"/>
    <col min="4836" max="4836" width="17.33203125" style="4" customWidth="1"/>
    <col min="4837" max="4838" width="28.33203125" style="4" customWidth="1"/>
    <col min="4839" max="5082" width="9.109375" style="4"/>
    <col min="5083" max="5083" width="16.44140625" style="4" customWidth="1"/>
    <col min="5084" max="5084" width="87.109375" style="4" customWidth="1"/>
    <col min="5085" max="5085" width="17" style="4" customWidth="1"/>
    <col min="5086" max="5086" width="10.44140625" style="4" customWidth="1"/>
    <col min="5087" max="5089" width="11.6640625" style="4" customWidth="1"/>
    <col min="5090" max="5091" width="14.6640625" style="4" customWidth="1"/>
    <col min="5092" max="5092" width="17.33203125" style="4" customWidth="1"/>
    <col min="5093" max="5094" width="28.33203125" style="4" customWidth="1"/>
    <col min="5095" max="5338" width="9.109375" style="4"/>
    <col min="5339" max="5339" width="16.44140625" style="4" customWidth="1"/>
    <col min="5340" max="5340" width="87.109375" style="4" customWidth="1"/>
    <col min="5341" max="5341" width="17" style="4" customWidth="1"/>
    <col min="5342" max="5342" width="10.44140625" style="4" customWidth="1"/>
    <col min="5343" max="5345" width="11.6640625" style="4" customWidth="1"/>
    <col min="5346" max="5347" width="14.6640625" style="4" customWidth="1"/>
    <col min="5348" max="5348" width="17.33203125" style="4" customWidth="1"/>
    <col min="5349" max="5350" width="28.33203125" style="4" customWidth="1"/>
    <col min="5351" max="5594" width="9.109375" style="4"/>
    <col min="5595" max="5595" width="16.44140625" style="4" customWidth="1"/>
    <col min="5596" max="5596" width="87.109375" style="4" customWidth="1"/>
    <col min="5597" max="5597" width="17" style="4" customWidth="1"/>
    <col min="5598" max="5598" width="10.44140625" style="4" customWidth="1"/>
    <col min="5599" max="5601" width="11.6640625" style="4" customWidth="1"/>
    <col min="5602" max="5603" width="14.6640625" style="4" customWidth="1"/>
    <col min="5604" max="5604" width="17.33203125" style="4" customWidth="1"/>
    <col min="5605" max="5606" width="28.33203125" style="4" customWidth="1"/>
    <col min="5607" max="5850" width="9.109375" style="4"/>
    <col min="5851" max="5851" width="16.44140625" style="4" customWidth="1"/>
    <col min="5852" max="5852" width="87.109375" style="4" customWidth="1"/>
    <col min="5853" max="5853" width="17" style="4" customWidth="1"/>
    <col min="5854" max="5854" width="10.44140625" style="4" customWidth="1"/>
    <col min="5855" max="5857" width="11.6640625" style="4" customWidth="1"/>
    <col min="5858" max="5859" width="14.6640625" style="4" customWidth="1"/>
    <col min="5860" max="5860" width="17.33203125" style="4" customWidth="1"/>
    <col min="5861" max="5862" width="28.33203125" style="4" customWidth="1"/>
    <col min="5863" max="6106" width="9.109375" style="4"/>
    <col min="6107" max="6107" width="16.44140625" style="4" customWidth="1"/>
    <col min="6108" max="6108" width="87.109375" style="4" customWidth="1"/>
    <col min="6109" max="6109" width="17" style="4" customWidth="1"/>
    <col min="6110" max="6110" width="10.44140625" style="4" customWidth="1"/>
    <col min="6111" max="6113" width="11.6640625" style="4" customWidth="1"/>
    <col min="6114" max="6115" width="14.6640625" style="4" customWidth="1"/>
    <col min="6116" max="6116" width="17.33203125" style="4" customWidth="1"/>
    <col min="6117" max="6118" width="28.33203125" style="4" customWidth="1"/>
    <col min="6119" max="6362" width="9.109375" style="4"/>
    <col min="6363" max="6363" width="16.44140625" style="4" customWidth="1"/>
    <col min="6364" max="6364" width="87.109375" style="4" customWidth="1"/>
    <col min="6365" max="6365" width="17" style="4" customWidth="1"/>
    <col min="6366" max="6366" width="10.44140625" style="4" customWidth="1"/>
    <col min="6367" max="6369" width="11.6640625" style="4" customWidth="1"/>
    <col min="6370" max="6371" width="14.6640625" style="4" customWidth="1"/>
    <col min="6372" max="6372" width="17.33203125" style="4" customWidth="1"/>
    <col min="6373" max="6374" width="28.33203125" style="4" customWidth="1"/>
    <col min="6375" max="6618" width="9.109375" style="4"/>
    <col min="6619" max="6619" width="16.44140625" style="4" customWidth="1"/>
    <col min="6620" max="6620" width="87.109375" style="4" customWidth="1"/>
    <col min="6621" max="6621" width="17" style="4" customWidth="1"/>
    <col min="6622" max="6622" width="10.44140625" style="4" customWidth="1"/>
    <col min="6623" max="6625" width="11.6640625" style="4" customWidth="1"/>
    <col min="6626" max="6627" width="14.6640625" style="4" customWidth="1"/>
    <col min="6628" max="6628" width="17.33203125" style="4" customWidth="1"/>
    <col min="6629" max="6630" width="28.33203125" style="4" customWidth="1"/>
    <col min="6631" max="6874" width="9.109375" style="4"/>
    <col min="6875" max="6875" width="16.44140625" style="4" customWidth="1"/>
    <col min="6876" max="6876" width="87.109375" style="4" customWidth="1"/>
    <col min="6877" max="6877" width="17" style="4" customWidth="1"/>
    <col min="6878" max="6878" width="10.44140625" style="4" customWidth="1"/>
    <col min="6879" max="6881" width="11.6640625" style="4" customWidth="1"/>
    <col min="6882" max="6883" width="14.6640625" style="4" customWidth="1"/>
    <col min="6884" max="6884" width="17.33203125" style="4" customWidth="1"/>
    <col min="6885" max="6886" width="28.33203125" style="4" customWidth="1"/>
    <col min="6887" max="7130" width="9.109375" style="4"/>
    <col min="7131" max="7131" width="16.44140625" style="4" customWidth="1"/>
    <col min="7132" max="7132" width="87.109375" style="4" customWidth="1"/>
    <col min="7133" max="7133" width="17" style="4" customWidth="1"/>
    <col min="7134" max="7134" width="10.44140625" style="4" customWidth="1"/>
    <col min="7135" max="7137" width="11.6640625" style="4" customWidth="1"/>
    <col min="7138" max="7139" width="14.6640625" style="4" customWidth="1"/>
    <col min="7140" max="7140" width="17.33203125" style="4" customWidth="1"/>
    <col min="7141" max="7142" width="28.33203125" style="4" customWidth="1"/>
    <col min="7143" max="7386" width="9.109375" style="4"/>
    <col min="7387" max="7387" width="16.44140625" style="4" customWidth="1"/>
    <col min="7388" max="7388" width="87.109375" style="4" customWidth="1"/>
    <col min="7389" max="7389" width="17" style="4" customWidth="1"/>
    <col min="7390" max="7390" width="10.44140625" style="4" customWidth="1"/>
    <col min="7391" max="7393" width="11.6640625" style="4" customWidth="1"/>
    <col min="7394" max="7395" width="14.6640625" style="4" customWidth="1"/>
    <col min="7396" max="7396" width="17.33203125" style="4" customWidth="1"/>
    <col min="7397" max="7398" width="28.33203125" style="4" customWidth="1"/>
    <col min="7399" max="7642" width="9.109375" style="4"/>
    <col min="7643" max="7643" width="16.44140625" style="4" customWidth="1"/>
    <col min="7644" max="7644" width="87.109375" style="4" customWidth="1"/>
    <col min="7645" max="7645" width="17" style="4" customWidth="1"/>
    <col min="7646" max="7646" width="10.44140625" style="4" customWidth="1"/>
    <col min="7647" max="7649" width="11.6640625" style="4" customWidth="1"/>
    <col min="7650" max="7651" width="14.6640625" style="4" customWidth="1"/>
    <col min="7652" max="7652" width="17.33203125" style="4" customWidth="1"/>
    <col min="7653" max="7654" width="28.33203125" style="4" customWidth="1"/>
    <col min="7655" max="7898" width="9.109375" style="4"/>
    <col min="7899" max="7899" width="16.44140625" style="4" customWidth="1"/>
    <col min="7900" max="7900" width="87.109375" style="4" customWidth="1"/>
    <col min="7901" max="7901" width="17" style="4" customWidth="1"/>
    <col min="7902" max="7902" width="10.44140625" style="4" customWidth="1"/>
    <col min="7903" max="7905" width="11.6640625" style="4" customWidth="1"/>
    <col min="7906" max="7907" width="14.6640625" style="4" customWidth="1"/>
    <col min="7908" max="7908" width="17.33203125" style="4" customWidth="1"/>
    <col min="7909" max="7910" width="28.33203125" style="4" customWidth="1"/>
    <col min="7911" max="8154" width="9.109375" style="4"/>
    <col min="8155" max="8155" width="16.44140625" style="4" customWidth="1"/>
    <col min="8156" max="8156" width="87.109375" style="4" customWidth="1"/>
    <col min="8157" max="8157" width="17" style="4" customWidth="1"/>
    <col min="8158" max="8158" width="10.44140625" style="4" customWidth="1"/>
    <col min="8159" max="8161" width="11.6640625" style="4" customWidth="1"/>
    <col min="8162" max="8163" width="14.6640625" style="4" customWidth="1"/>
    <col min="8164" max="8164" width="17.33203125" style="4" customWidth="1"/>
    <col min="8165" max="8166" width="28.33203125" style="4" customWidth="1"/>
    <col min="8167" max="8410" width="9.109375" style="4"/>
    <col min="8411" max="8411" width="16.44140625" style="4" customWidth="1"/>
    <col min="8412" max="8412" width="87.109375" style="4" customWidth="1"/>
    <col min="8413" max="8413" width="17" style="4" customWidth="1"/>
    <col min="8414" max="8414" width="10.44140625" style="4" customWidth="1"/>
    <col min="8415" max="8417" width="11.6640625" style="4" customWidth="1"/>
    <col min="8418" max="8419" width="14.6640625" style="4" customWidth="1"/>
    <col min="8420" max="8420" width="17.33203125" style="4" customWidth="1"/>
    <col min="8421" max="8422" width="28.33203125" style="4" customWidth="1"/>
    <col min="8423" max="8666" width="9.109375" style="4"/>
    <col min="8667" max="8667" width="16.44140625" style="4" customWidth="1"/>
    <col min="8668" max="8668" width="87.109375" style="4" customWidth="1"/>
    <col min="8669" max="8669" width="17" style="4" customWidth="1"/>
    <col min="8670" max="8670" width="10.44140625" style="4" customWidth="1"/>
    <col min="8671" max="8673" width="11.6640625" style="4" customWidth="1"/>
    <col min="8674" max="8675" width="14.6640625" style="4" customWidth="1"/>
    <col min="8676" max="8676" width="17.33203125" style="4" customWidth="1"/>
    <col min="8677" max="8678" width="28.33203125" style="4" customWidth="1"/>
    <col min="8679" max="8922" width="9.109375" style="4"/>
    <col min="8923" max="8923" width="16.44140625" style="4" customWidth="1"/>
    <col min="8924" max="8924" width="87.109375" style="4" customWidth="1"/>
    <col min="8925" max="8925" width="17" style="4" customWidth="1"/>
    <col min="8926" max="8926" width="10.44140625" style="4" customWidth="1"/>
    <col min="8927" max="8929" width="11.6640625" style="4" customWidth="1"/>
    <col min="8930" max="8931" width="14.6640625" style="4" customWidth="1"/>
    <col min="8932" max="8932" width="17.33203125" style="4" customWidth="1"/>
    <col min="8933" max="8934" width="28.33203125" style="4" customWidth="1"/>
    <col min="8935" max="9178" width="9.109375" style="4"/>
    <col min="9179" max="9179" width="16.44140625" style="4" customWidth="1"/>
    <col min="9180" max="9180" width="87.109375" style="4" customWidth="1"/>
    <col min="9181" max="9181" width="17" style="4" customWidth="1"/>
    <col min="9182" max="9182" width="10.44140625" style="4" customWidth="1"/>
    <col min="9183" max="9185" width="11.6640625" style="4" customWidth="1"/>
    <col min="9186" max="9187" width="14.6640625" style="4" customWidth="1"/>
    <col min="9188" max="9188" width="17.33203125" style="4" customWidth="1"/>
    <col min="9189" max="9190" width="28.33203125" style="4" customWidth="1"/>
    <col min="9191" max="9434" width="9.109375" style="4"/>
    <col min="9435" max="9435" width="16.44140625" style="4" customWidth="1"/>
    <col min="9436" max="9436" width="87.109375" style="4" customWidth="1"/>
    <col min="9437" max="9437" width="17" style="4" customWidth="1"/>
    <col min="9438" max="9438" width="10.44140625" style="4" customWidth="1"/>
    <col min="9439" max="9441" width="11.6640625" style="4" customWidth="1"/>
    <col min="9442" max="9443" width="14.6640625" style="4" customWidth="1"/>
    <col min="9444" max="9444" width="17.33203125" style="4" customWidth="1"/>
    <col min="9445" max="9446" width="28.33203125" style="4" customWidth="1"/>
    <col min="9447" max="9690" width="9.109375" style="4"/>
    <col min="9691" max="9691" width="16.44140625" style="4" customWidth="1"/>
    <col min="9692" max="9692" width="87.109375" style="4" customWidth="1"/>
    <col min="9693" max="9693" width="17" style="4" customWidth="1"/>
    <col min="9694" max="9694" width="10.44140625" style="4" customWidth="1"/>
    <col min="9695" max="9697" width="11.6640625" style="4" customWidth="1"/>
    <col min="9698" max="9699" width="14.6640625" style="4" customWidth="1"/>
    <col min="9700" max="9700" width="17.33203125" style="4" customWidth="1"/>
    <col min="9701" max="9702" width="28.33203125" style="4" customWidth="1"/>
    <col min="9703" max="9946" width="9.109375" style="4"/>
    <col min="9947" max="9947" width="16.44140625" style="4" customWidth="1"/>
    <col min="9948" max="9948" width="87.109375" style="4" customWidth="1"/>
    <col min="9949" max="9949" width="17" style="4" customWidth="1"/>
    <col min="9950" max="9950" width="10.44140625" style="4" customWidth="1"/>
    <col min="9951" max="9953" width="11.6640625" style="4" customWidth="1"/>
    <col min="9954" max="9955" width="14.6640625" style="4" customWidth="1"/>
    <col min="9956" max="9956" width="17.33203125" style="4" customWidth="1"/>
    <col min="9957" max="9958" width="28.33203125" style="4" customWidth="1"/>
    <col min="9959" max="10202" width="9.109375" style="4"/>
    <col min="10203" max="10203" width="16.44140625" style="4" customWidth="1"/>
    <col min="10204" max="10204" width="87.109375" style="4" customWidth="1"/>
    <col min="10205" max="10205" width="17" style="4" customWidth="1"/>
    <col min="10206" max="10206" width="10.44140625" style="4" customWidth="1"/>
    <col min="10207" max="10209" width="11.6640625" style="4" customWidth="1"/>
    <col min="10210" max="10211" width="14.6640625" style="4" customWidth="1"/>
    <col min="10212" max="10212" width="17.33203125" style="4" customWidth="1"/>
    <col min="10213" max="10214" width="28.33203125" style="4" customWidth="1"/>
    <col min="10215" max="10458" width="9.109375" style="4"/>
    <col min="10459" max="10459" width="16.44140625" style="4" customWidth="1"/>
    <col min="10460" max="10460" width="87.109375" style="4" customWidth="1"/>
    <col min="10461" max="10461" width="17" style="4" customWidth="1"/>
    <col min="10462" max="10462" width="10.44140625" style="4" customWidth="1"/>
    <col min="10463" max="10465" width="11.6640625" style="4" customWidth="1"/>
    <col min="10466" max="10467" width="14.6640625" style="4" customWidth="1"/>
    <col min="10468" max="10468" width="17.33203125" style="4" customWidth="1"/>
    <col min="10469" max="10470" width="28.33203125" style="4" customWidth="1"/>
    <col min="10471" max="10714" width="9.109375" style="4"/>
    <col min="10715" max="10715" width="16.44140625" style="4" customWidth="1"/>
    <col min="10716" max="10716" width="87.109375" style="4" customWidth="1"/>
    <col min="10717" max="10717" width="17" style="4" customWidth="1"/>
    <col min="10718" max="10718" width="10.44140625" style="4" customWidth="1"/>
    <col min="10719" max="10721" width="11.6640625" style="4" customWidth="1"/>
    <col min="10722" max="10723" width="14.6640625" style="4" customWidth="1"/>
    <col min="10724" max="10724" width="17.33203125" style="4" customWidth="1"/>
    <col min="10725" max="10726" width="28.33203125" style="4" customWidth="1"/>
    <col min="10727" max="10970" width="9.109375" style="4"/>
    <col min="10971" max="10971" width="16.44140625" style="4" customWidth="1"/>
    <col min="10972" max="10972" width="87.109375" style="4" customWidth="1"/>
    <col min="10973" max="10973" width="17" style="4" customWidth="1"/>
    <col min="10974" max="10974" width="10.44140625" style="4" customWidth="1"/>
    <col min="10975" max="10977" width="11.6640625" style="4" customWidth="1"/>
    <col min="10978" max="10979" width="14.6640625" style="4" customWidth="1"/>
    <col min="10980" max="10980" width="17.33203125" style="4" customWidth="1"/>
    <col min="10981" max="10982" width="28.33203125" style="4" customWidth="1"/>
    <col min="10983" max="11226" width="9.109375" style="4"/>
    <col min="11227" max="11227" width="16.44140625" style="4" customWidth="1"/>
    <col min="11228" max="11228" width="87.109375" style="4" customWidth="1"/>
    <col min="11229" max="11229" width="17" style="4" customWidth="1"/>
    <col min="11230" max="11230" width="10.44140625" style="4" customWidth="1"/>
    <col min="11231" max="11233" width="11.6640625" style="4" customWidth="1"/>
    <col min="11234" max="11235" width="14.6640625" style="4" customWidth="1"/>
    <col min="11236" max="11236" width="17.33203125" style="4" customWidth="1"/>
    <col min="11237" max="11238" width="28.33203125" style="4" customWidth="1"/>
    <col min="11239" max="11482" width="9.109375" style="4"/>
    <col min="11483" max="11483" width="16.44140625" style="4" customWidth="1"/>
    <col min="11484" max="11484" width="87.109375" style="4" customWidth="1"/>
    <col min="11485" max="11485" width="17" style="4" customWidth="1"/>
    <col min="11486" max="11486" width="10.44140625" style="4" customWidth="1"/>
    <col min="11487" max="11489" width="11.6640625" style="4" customWidth="1"/>
    <col min="11490" max="11491" width="14.6640625" style="4" customWidth="1"/>
    <col min="11492" max="11492" width="17.33203125" style="4" customWidth="1"/>
    <col min="11493" max="11494" width="28.33203125" style="4" customWidth="1"/>
    <col min="11495" max="11738" width="9.109375" style="4"/>
    <col min="11739" max="11739" width="16.44140625" style="4" customWidth="1"/>
    <col min="11740" max="11740" width="87.109375" style="4" customWidth="1"/>
    <col min="11741" max="11741" width="17" style="4" customWidth="1"/>
    <col min="11742" max="11742" width="10.44140625" style="4" customWidth="1"/>
    <col min="11743" max="11745" width="11.6640625" style="4" customWidth="1"/>
    <col min="11746" max="11747" width="14.6640625" style="4" customWidth="1"/>
    <col min="11748" max="11748" width="17.33203125" style="4" customWidth="1"/>
    <col min="11749" max="11750" width="28.33203125" style="4" customWidth="1"/>
    <col min="11751" max="11994" width="9.109375" style="4"/>
    <col min="11995" max="11995" width="16.44140625" style="4" customWidth="1"/>
    <col min="11996" max="11996" width="87.109375" style="4" customWidth="1"/>
    <col min="11997" max="11997" width="17" style="4" customWidth="1"/>
    <col min="11998" max="11998" width="10.44140625" style="4" customWidth="1"/>
    <col min="11999" max="12001" width="11.6640625" style="4" customWidth="1"/>
    <col min="12002" max="12003" width="14.6640625" style="4" customWidth="1"/>
    <col min="12004" max="12004" width="17.33203125" style="4" customWidth="1"/>
    <col min="12005" max="12006" width="28.33203125" style="4" customWidth="1"/>
    <col min="12007" max="12250" width="9.109375" style="4"/>
    <col min="12251" max="12251" width="16.44140625" style="4" customWidth="1"/>
    <col min="12252" max="12252" width="87.109375" style="4" customWidth="1"/>
    <col min="12253" max="12253" width="17" style="4" customWidth="1"/>
    <col min="12254" max="12254" width="10.44140625" style="4" customWidth="1"/>
    <col min="12255" max="12257" width="11.6640625" style="4" customWidth="1"/>
    <col min="12258" max="12259" width="14.6640625" style="4" customWidth="1"/>
    <col min="12260" max="12260" width="17.33203125" style="4" customWidth="1"/>
    <col min="12261" max="12262" width="28.33203125" style="4" customWidth="1"/>
    <col min="12263" max="12506" width="9.109375" style="4"/>
    <col min="12507" max="12507" width="16.44140625" style="4" customWidth="1"/>
    <col min="12508" max="12508" width="87.109375" style="4" customWidth="1"/>
    <col min="12509" max="12509" width="17" style="4" customWidth="1"/>
    <col min="12510" max="12510" width="10.44140625" style="4" customWidth="1"/>
    <col min="12511" max="12513" width="11.6640625" style="4" customWidth="1"/>
    <col min="12514" max="12515" width="14.6640625" style="4" customWidth="1"/>
    <col min="12516" max="12516" width="17.33203125" style="4" customWidth="1"/>
    <col min="12517" max="12518" width="28.33203125" style="4" customWidth="1"/>
    <col min="12519" max="12762" width="9.109375" style="4"/>
    <col min="12763" max="12763" width="16.44140625" style="4" customWidth="1"/>
    <col min="12764" max="12764" width="87.109375" style="4" customWidth="1"/>
    <col min="12765" max="12765" width="17" style="4" customWidth="1"/>
    <col min="12766" max="12766" width="10.44140625" style="4" customWidth="1"/>
    <col min="12767" max="12769" width="11.6640625" style="4" customWidth="1"/>
    <col min="12770" max="12771" width="14.6640625" style="4" customWidth="1"/>
    <col min="12772" max="12772" width="17.33203125" style="4" customWidth="1"/>
    <col min="12773" max="12774" width="28.33203125" style="4" customWidth="1"/>
    <col min="12775" max="13018" width="9.109375" style="4"/>
    <col min="13019" max="13019" width="16.44140625" style="4" customWidth="1"/>
    <col min="13020" max="13020" width="87.109375" style="4" customWidth="1"/>
    <col min="13021" max="13021" width="17" style="4" customWidth="1"/>
    <col min="13022" max="13022" width="10.44140625" style="4" customWidth="1"/>
    <col min="13023" max="13025" width="11.6640625" style="4" customWidth="1"/>
    <col min="13026" max="13027" width="14.6640625" style="4" customWidth="1"/>
    <col min="13028" max="13028" width="17.33203125" style="4" customWidth="1"/>
    <col min="13029" max="13030" width="28.33203125" style="4" customWidth="1"/>
    <col min="13031" max="13274" width="9.109375" style="4"/>
    <col min="13275" max="13275" width="16.44140625" style="4" customWidth="1"/>
    <col min="13276" max="13276" width="87.109375" style="4" customWidth="1"/>
    <col min="13277" max="13277" width="17" style="4" customWidth="1"/>
    <col min="13278" max="13278" width="10.44140625" style="4" customWidth="1"/>
    <col min="13279" max="13281" width="11.6640625" style="4" customWidth="1"/>
    <col min="13282" max="13283" width="14.6640625" style="4" customWidth="1"/>
    <col min="13284" max="13284" width="17.33203125" style="4" customWidth="1"/>
    <col min="13285" max="13286" width="28.33203125" style="4" customWidth="1"/>
    <col min="13287" max="13530" width="9.109375" style="4"/>
    <col min="13531" max="13531" width="16.44140625" style="4" customWidth="1"/>
    <col min="13532" max="13532" width="87.109375" style="4" customWidth="1"/>
    <col min="13533" max="13533" width="17" style="4" customWidth="1"/>
    <col min="13534" max="13534" width="10.44140625" style="4" customWidth="1"/>
    <col min="13535" max="13537" width="11.6640625" style="4" customWidth="1"/>
    <col min="13538" max="13539" width="14.6640625" style="4" customWidth="1"/>
    <col min="13540" max="13540" width="17.33203125" style="4" customWidth="1"/>
    <col min="13541" max="13542" width="28.33203125" style="4" customWidth="1"/>
    <col min="13543" max="13786" width="9.109375" style="4"/>
    <col min="13787" max="13787" width="16.44140625" style="4" customWidth="1"/>
    <col min="13788" max="13788" width="87.109375" style="4" customWidth="1"/>
    <col min="13789" max="13789" width="17" style="4" customWidth="1"/>
    <col min="13790" max="13790" width="10.44140625" style="4" customWidth="1"/>
    <col min="13791" max="13793" width="11.6640625" style="4" customWidth="1"/>
    <col min="13794" max="13795" width="14.6640625" style="4" customWidth="1"/>
    <col min="13796" max="13796" width="17.33203125" style="4" customWidth="1"/>
    <col min="13797" max="13798" width="28.33203125" style="4" customWidth="1"/>
    <col min="13799" max="14042" width="9.109375" style="4"/>
    <col min="14043" max="14043" width="16.44140625" style="4" customWidth="1"/>
    <col min="14044" max="14044" width="87.109375" style="4" customWidth="1"/>
    <col min="14045" max="14045" width="17" style="4" customWidth="1"/>
    <col min="14046" max="14046" width="10.44140625" style="4" customWidth="1"/>
    <col min="14047" max="14049" width="11.6640625" style="4" customWidth="1"/>
    <col min="14050" max="14051" width="14.6640625" style="4" customWidth="1"/>
    <col min="14052" max="14052" width="17.33203125" style="4" customWidth="1"/>
    <col min="14053" max="14054" width="28.33203125" style="4" customWidth="1"/>
    <col min="14055" max="14298" width="9.109375" style="4"/>
    <col min="14299" max="14299" width="16.44140625" style="4" customWidth="1"/>
    <col min="14300" max="14300" width="87.109375" style="4" customWidth="1"/>
    <col min="14301" max="14301" width="17" style="4" customWidth="1"/>
    <col min="14302" max="14302" width="10.44140625" style="4" customWidth="1"/>
    <col min="14303" max="14305" width="11.6640625" style="4" customWidth="1"/>
    <col min="14306" max="14307" width="14.6640625" style="4" customWidth="1"/>
    <col min="14308" max="14308" width="17.33203125" style="4" customWidth="1"/>
    <col min="14309" max="14310" width="28.33203125" style="4" customWidth="1"/>
    <col min="14311" max="14554" width="9.109375" style="4"/>
    <col min="14555" max="14555" width="16.44140625" style="4" customWidth="1"/>
    <col min="14556" max="14556" width="87.109375" style="4" customWidth="1"/>
    <col min="14557" max="14557" width="17" style="4" customWidth="1"/>
    <col min="14558" max="14558" width="10.44140625" style="4" customWidth="1"/>
    <col min="14559" max="14561" width="11.6640625" style="4" customWidth="1"/>
    <col min="14562" max="14563" width="14.6640625" style="4" customWidth="1"/>
    <col min="14564" max="14564" width="17.33203125" style="4" customWidth="1"/>
    <col min="14565" max="14566" width="28.33203125" style="4" customWidth="1"/>
    <col min="14567" max="14810" width="9.109375" style="4"/>
    <col min="14811" max="14811" width="16.44140625" style="4" customWidth="1"/>
    <col min="14812" max="14812" width="87.109375" style="4" customWidth="1"/>
    <col min="14813" max="14813" width="17" style="4" customWidth="1"/>
    <col min="14814" max="14814" width="10.44140625" style="4" customWidth="1"/>
    <col min="14815" max="14817" width="11.6640625" style="4" customWidth="1"/>
    <col min="14818" max="14819" width="14.6640625" style="4" customWidth="1"/>
    <col min="14820" max="14820" width="17.33203125" style="4" customWidth="1"/>
    <col min="14821" max="14822" width="28.33203125" style="4" customWidth="1"/>
    <col min="14823" max="15066" width="9.109375" style="4"/>
    <col min="15067" max="15067" width="16.44140625" style="4" customWidth="1"/>
    <col min="15068" max="15068" width="87.109375" style="4" customWidth="1"/>
    <col min="15069" max="15069" width="17" style="4" customWidth="1"/>
    <col min="15070" max="15070" width="10.44140625" style="4" customWidth="1"/>
    <col min="15071" max="15073" width="11.6640625" style="4" customWidth="1"/>
    <col min="15074" max="15075" width="14.6640625" style="4" customWidth="1"/>
    <col min="15076" max="15076" width="17.33203125" style="4" customWidth="1"/>
    <col min="15077" max="15078" width="28.33203125" style="4" customWidth="1"/>
    <col min="15079" max="15322" width="9.109375" style="4"/>
    <col min="15323" max="15323" width="16.44140625" style="4" customWidth="1"/>
    <col min="15324" max="15324" width="87.109375" style="4" customWidth="1"/>
    <col min="15325" max="15325" width="17" style="4" customWidth="1"/>
    <col min="15326" max="15326" width="10.44140625" style="4" customWidth="1"/>
    <col min="15327" max="15329" width="11.6640625" style="4" customWidth="1"/>
    <col min="15330" max="15331" width="14.6640625" style="4" customWidth="1"/>
    <col min="15332" max="15332" width="17.33203125" style="4" customWidth="1"/>
    <col min="15333" max="15334" width="28.33203125" style="4" customWidth="1"/>
    <col min="15335" max="15578" width="9.109375" style="4"/>
    <col min="15579" max="15579" width="16.44140625" style="4" customWidth="1"/>
    <col min="15580" max="15580" width="87.109375" style="4" customWidth="1"/>
    <col min="15581" max="15581" width="17" style="4" customWidth="1"/>
    <col min="15582" max="15582" width="10.44140625" style="4" customWidth="1"/>
    <col min="15583" max="15585" width="11.6640625" style="4" customWidth="1"/>
    <col min="15586" max="15587" width="14.6640625" style="4" customWidth="1"/>
    <col min="15588" max="15588" width="17.33203125" style="4" customWidth="1"/>
    <col min="15589" max="15590" width="28.33203125" style="4" customWidth="1"/>
    <col min="15591" max="15834" width="9.109375" style="4"/>
    <col min="15835" max="15835" width="16.44140625" style="4" customWidth="1"/>
    <col min="15836" max="15836" width="87.109375" style="4" customWidth="1"/>
    <col min="15837" max="15837" width="17" style="4" customWidth="1"/>
    <col min="15838" max="15838" width="10.44140625" style="4" customWidth="1"/>
    <col min="15839" max="15841" width="11.6640625" style="4" customWidth="1"/>
    <col min="15842" max="15843" width="14.6640625" style="4" customWidth="1"/>
    <col min="15844" max="15844" width="17.33203125" style="4" customWidth="1"/>
    <col min="15845" max="15846" width="28.33203125" style="4" customWidth="1"/>
    <col min="15847" max="16090" width="9.109375" style="4"/>
    <col min="16091" max="16091" width="16.44140625" style="4" customWidth="1"/>
    <col min="16092" max="16092" width="87.109375" style="4" customWidth="1"/>
    <col min="16093" max="16093" width="17" style="4" customWidth="1"/>
    <col min="16094" max="16094" width="10.44140625" style="4" customWidth="1"/>
    <col min="16095" max="16097" width="11.6640625" style="4" customWidth="1"/>
    <col min="16098" max="16099" width="14.6640625" style="4" customWidth="1"/>
    <col min="16100" max="16100" width="17.33203125" style="4" customWidth="1"/>
    <col min="16101" max="16102" width="28.33203125" style="4" customWidth="1"/>
    <col min="16103" max="16384" width="9.109375" style="4"/>
  </cols>
  <sheetData>
    <row r="1" spans="1:31" x14ac:dyDescent="0.25">
      <c r="A1" s="58" t="s">
        <v>268</v>
      </c>
      <c r="E1" s="62"/>
      <c r="F1" s="63"/>
    </row>
    <row r="2" spans="1:31" x14ac:dyDescent="0.25">
      <c r="A2" s="59" t="s">
        <v>270</v>
      </c>
    </row>
    <row r="3" spans="1:31" x14ac:dyDescent="0.25">
      <c r="A3" s="60" t="s">
        <v>271</v>
      </c>
    </row>
    <row r="4" spans="1:31" ht="14.4" thickBot="1" x14ac:dyDescent="0.3">
      <c r="A4" s="61" t="s">
        <v>269</v>
      </c>
    </row>
    <row r="5" spans="1:31" s="5" customFormat="1" ht="30" customHeight="1" thickBot="1" x14ac:dyDescent="0.35">
      <c r="A5" s="55" t="s">
        <v>0</v>
      </c>
      <c r="B5" s="27" t="s">
        <v>1</v>
      </c>
      <c r="C5" s="28" t="s">
        <v>2</v>
      </c>
      <c r="D5" s="28"/>
      <c r="E5" s="28" t="s">
        <v>3</v>
      </c>
      <c r="F5" s="24" t="s">
        <v>4</v>
      </c>
      <c r="G5" s="24" t="s">
        <v>5</v>
      </c>
      <c r="H5" s="24" t="s">
        <v>6</v>
      </c>
      <c r="I5" s="24" t="s">
        <v>7</v>
      </c>
      <c r="J5" s="24" t="s">
        <v>8</v>
      </c>
      <c r="K5" s="24" t="s">
        <v>9</v>
      </c>
      <c r="L5" s="24" t="s">
        <v>10</v>
      </c>
      <c r="M5" s="24" t="s">
        <v>11</v>
      </c>
      <c r="N5" s="24" t="s">
        <v>12</v>
      </c>
      <c r="O5" s="24" t="s">
        <v>13</v>
      </c>
      <c r="P5" s="24" t="s">
        <v>14</v>
      </c>
      <c r="Q5" s="24" t="s">
        <v>15</v>
      </c>
      <c r="R5" s="24" t="s">
        <v>16</v>
      </c>
      <c r="S5" s="24" t="s">
        <v>17</v>
      </c>
      <c r="T5" s="24" t="s">
        <v>18</v>
      </c>
      <c r="U5" s="24" t="s">
        <v>19</v>
      </c>
      <c r="V5" s="24" t="s">
        <v>20</v>
      </c>
      <c r="W5" s="24" t="s">
        <v>21</v>
      </c>
      <c r="X5" s="29" t="s">
        <v>22</v>
      </c>
      <c r="Y5" s="70" t="s">
        <v>273</v>
      </c>
      <c r="Z5" s="71"/>
      <c r="AA5" s="71"/>
      <c r="AB5" s="71"/>
      <c r="AC5" s="71"/>
      <c r="AD5" s="71"/>
      <c r="AE5" s="72"/>
    </row>
    <row r="6" spans="1:31" ht="36" customHeight="1" thickBot="1" x14ac:dyDescent="0.3">
      <c r="A6" s="56"/>
      <c r="B6" s="27"/>
      <c r="C6" s="28"/>
      <c r="D6" s="28"/>
      <c r="E6" s="28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9"/>
      <c r="Y6" s="73" t="s">
        <v>274</v>
      </c>
      <c r="Z6" s="74"/>
      <c r="AA6" s="74"/>
      <c r="AB6" s="75" t="s">
        <v>275</v>
      </c>
      <c r="AC6" s="75"/>
      <c r="AD6" s="75"/>
      <c r="AE6" s="76" t="s">
        <v>276</v>
      </c>
    </row>
    <row r="7" spans="1:31" ht="36" customHeight="1" thickBot="1" x14ac:dyDescent="0.3">
      <c r="A7" s="57"/>
      <c r="B7" s="27"/>
      <c r="C7" s="28"/>
      <c r="D7" s="28"/>
      <c r="E7" s="28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9"/>
      <c r="Y7" s="77" t="s">
        <v>277</v>
      </c>
      <c r="Z7" s="78" t="s">
        <v>278</v>
      </c>
      <c r="AA7" s="78" t="s">
        <v>279</v>
      </c>
      <c r="AB7" s="78" t="s">
        <v>277</v>
      </c>
      <c r="AC7" s="78" t="s">
        <v>278</v>
      </c>
      <c r="AD7" s="78" t="s">
        <v>279</v>
      </c>
      <c r="AE7" s="79"/>
    </row>
    <row r="8" spans="1:31" ht="40.200000000000003" customHeight="1" x14ac:dyDescent="0.25">
      <c r="A8" s="6">
        <v>1</v>
      </c>
      <c r="B8" s="7"/>
      <c r="C8" s="30" t="s">
        <v>23</v>
      </c>
      <c r="D8" s="30"/>
      <c r="E8" s="8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3"/>
      <c r="Z8" s="94"/>
      <c r="AA8" s="94"/>
      <c r="AB8" s="94"/>
      <c r="AC8" s="94"/>
      <c r="AD8" s="94"/>
      <c r="AE8" s="95" t="s">
        <v>280</v>
      </c>
    </row>
    <row r="9" spans="1:31" ht="48" customHeight="1" outlineLevel="1" x14ac:dyDescent="0.25">
      <c r="A9" s="10" t="s">
        <v>24</v>
      </c>
      <c r="B9" s="11" t="s">
        <v>25</v>
      </c>
      <c r="C9" s="31" t="s">
        <v>26</v>
      </c>
      <c r="D9" s="31"/>
      <c r="E9" s="12" t="s">
        <v>27</v>
      </c>
      <c r="F9" s="13"/>
      <c r="G9" s="14">
        <v>16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>
        <f>SUM(F9:W9)</f>
        <v>16</v>
      </c>
      <c r="Y9" s="104"/>
      <c r="Z9" s="105"/>
      <c r="AA9" s="100">
        <f>Y9+Z9</f>
        <v>0</v>
      </c>
      <c r="AB9" s="100">
        <f>Y9*X9</f>
        <v>0</v>
      </c>
      <c r="AC9" s="100">
        <f>Z9*X9</f>
        <v>0</v>
      </c>
      <c r="AD9" s="100">
        <f>AC9+AB9</f>
        <v>0</v>
      </c>
      <c r="AE9" s="85"/>
    </row>
    <row r="10" spans="1:31" ht="48" customHeight="1" outlineLevel="1" x14ac:dyDescent="0.25">
      <c r="A10" s="10" t="s">
        <v>28</v>
      </c>
      <c r="B10" s="11" t="s">
        <v>29</v>
      </c>
      <c r="C10" s="31" t="s">
        <v>30</v>
      </c>
      <c r="D10" s="31"/>
      <c r="E10" s="12" t="s">
        <v>27</v>
      </c>
      <c r="F10" s="13"/>
      <c r="G10" s="14"/>
      <c r="H10" s="14"/>
      <c r="I10" s="14"/>
      <c r="J10" s="14"/>
      <c r="K10" s="14"/>
      <c r="L10" s="14">
        <v>16</v>
      </c>
      <c r="M10" s="14"/>
      <c r="N10" s="14"/>
      <c r="O10" s="14"/>
      <c r="P10" s="14"/>
      <c r="Q10" s="14"/>
      <c r="R10" s="14"/>
      <c r="S10" s="14"/>
      <c r="T10" s="14">
        <v>60</v>
      </c>
      <c r="U10" s="14"/>
      <c r="V10" s="14"/>
      <c r="W10" s="14"/>
      <c r="X10" s="14">
        <f>SUM(F10:W10)</f>
        <v>76</v>
      </c>
      <c r="Y10" s="104"/>
      <c r="Z10" s="105"/>
      <c r="AA10" s="100">
        <f t="shared" ref="AA10:AA12" si="0">Y10+Z10</f>
        <v>0</v>
      </c>
      <c r="AB10" s="100">
        <f t="shared" ref="AB10:AB12" si="1">Y10*X10</f>
        <v>0</v>
      </c>
      <c r="AC10" s="100">
        <f t="shared" ref="AC10:AC12" si="2">Z10*X10</f>
        <v>0</v>
      </c>
      <c r="AD10" s="100">
        <f t="shared" ref="AD10:AD12" si="3">AC10+AB10</f>
        <v>0</v>
      </c>
      <c r="AE10" s="85"/>
    </row>
    <row r="11" spans="1:31" ht="48" customHeight="1" outlineLevel="1" x14ac:dyDescent="0.25">
      <c r="A11" s="10" t="s">
        <v>31</v>
      </c>
      <c r="B11" s="11" t="s">
        <v>32</v>
      </c>
      <c r="C11" s="31" t="s">
        <v>33</v>
      </c>
      <c r="D11" s="31"/>
      <c r="E11" s="12" t="s">
        <v>27</v>
      </c>
      <c r="F11" s="13">
        <v>218</v>
      </c>
      <c r="G11" s="14">
        <v>239</v>
      </c>
      <c r="H11" s="14">
        <v>158</v>
      </c>
      <c r="I11" s="14">
        <v>137</v>
      </c>
      <c r="J11" s="14">
        <v>129</v>
      </c>
      <c r="K11" s="14">
        <v>142</v>
      </c>
      <c r="L11" s="14">
        <v>118</v>
      </c>
      <c r="M11" s="14">
        <v>63</v>
      </c>
      <c r="N11" s="14">
        <v>138</v>
      </c>
      <c r="O11" s="14">
        <v>88</v>
      </c>
      <c r="P11" s="14">
        <v>54</v>
      </c>
      <c r="Q11" s="14">
        <f>47+55</f>
        <v>102</v>
      </c>
      <c r="R11" s="14">
        <v>168</v>
      </c>
      <c r="S11" s="14"/>
      <c r="T11" s="14">
        <v>346</v>
      </c>
      <c r="U11" s="14">
        <v>235</v>
      </c>
      <c r="V11" s="14"/>
      <c r="W11" s="14"/>
      <c r="X11" s="14">
        <f>SUM(F11:W11)</f>
        <v>2335</v>
      </c>
      <c r="Y11" s="104"/>
      <c r="Z11" s="105"/>
      <c r="AA11" s="100">
        <f t="shared" si="0"/>
        <v>0</v>
      </c>
      <c r="AB11" s="100">
        <f t="shared" si="1"/>
        <v>0</v>
      </c>
      <c r="AC11" s="100">
        <f t="shared" si="2"/>
        <v>0</v>
      </c>
      <c r="AD11" s="100">
        <f t="shared" si="3"/>
        <v>0</v>
      </c>
      <c r="AE11" s="85"/>
    </row>
    <row r="12" spans="1:31" ht="48" customHeight="1" outlineLevel="1" thickBot="1" x14ac:dyDescent="0.3">
      <c r="A12" s="10" t="s">
        <v>34</v>
      </c>
      <c r="B12" s="11" t="s">
        <v>35</v>
      </c>
      <c r="C12" s="31" t="s">
        <v>36</v>
      </c>
      <c r="D12" s="31"/>
      <c r="E12" s="12" t="s">
        <v>27</v>
      </c>
      <c r="F12" s="13">
        <v>35</v>
      </c>
      <c r="G12" s="14">
        <v>47</v>
      </c>
      <c r="H12" s="14">
        <v>28</v>
      </c>
      <c r="I12" s="14">
        <v>19</v>
      </c>
      <c r="J12" s="14">
        <v>35</v>
      </c>
      <c r="K12" s="14">
        <v>18</v>
      </c>
      <c r="L12" s="14"/>
      <c r="M12" s="14">
        <v>17</v>
      </c>
      <c r="N12" s="14">
        <f>13+7</f>
        <v>20</v>
      </c>
      <c r="O12" s="14">
        <v>34</v>
      </c>
      <c r="P12" s="14">
        <v>9</v>
      </c>
      <c r="Q12" s="14"/>
      <c r="R12" s="14">
        <v>21</v>
      </c>
      <c r="S12" s="14"/>
      <c r="T12" s="14"/>
      <c r="U12" s="14"/>
      <c r="V12" s="14">
        <f>31+103</f>
        <v>134</v>
      </c>
      <c r="W12" s="14">
        <f>15+27+55+86+2+2</f>
        <v>187</v>
      </c>
      <c r="X12" s="14">
        <f>SUM(F12:W12)</f>
        <v>604</v>
      </c>
      <c r="Y12" s="106"/>
      <c r="Z12" s="107"/>
      <c r="AA12" s="100">
        <f t="shared" si="0"/>
        <v>0</v>
      </c>
      <c r="AB12" s="100">
        <f t="shared" si="1"/>
        <v>0</v>
      </c>
      <c r="AC12" s="100">
        <f t="shared" si="2"/>
        <v>0</v>
      </c>
      <c r="AD12" s="100">
        <f t="shared" si="3"/>
        <v>0</v>
      </c>
      <c r="AE12" s="86"/>
    </row>
    <row r="13" spans="1:31" s="16" customFormat="1" ht="21" customHeight="1" thickBot="1" x14ac:dyDescent="0.4">
      <c r="A13" s="32" t="s">
        <v>37</v>
      </c>
      <c r="B13" s="32"/>
      <c r="C13" s="32"/>
      <c r="D13" s="32"/>
      <c r="E13" s="15" t="s">
        <v>27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>
        <f>SUM(X9:X12)</f>
        <v>3031</v>
      </c>
      <c r="Y13" s="108"/>
      <c r="Z13" s="109"/>
      <c r="AA13" s="82"/>
      <c r="AB13" s="82"/>
      <c r="AC13" s="82"/>
      <c r="AD13" s="101">
        <f>SUM(AD9:AD12)</f>
        <v>0</v>
      </c>
      <c r="AE13" s="83"/>
    </row>
    <row r="14" spans="1:31" s="16" customFormat="1" ht="18.75" customHeight="1" x14ac:dyDescent="0.35">
      <c r="A14" s="6">
        <v>2</v>
      </c>
      <c r="B14" s="7"/>
      <c r="C14" s="30" t="s">
        <v>38</v>
      </c>
      <c r="D14" s="30"/>
      <c r="E14" s="8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10"/>
      <c r="Z14" s="111"/>
      <c r="AA14" s="87"/>
      <c r="AB14" s="87"/>
      <c r="AC14" s="87"/>
      <c r="AD14" s="87"/>
      <c r="AE14" s="88"/>
    </row>
    <row r="15" spans="1:31" s="16" customFormat="1" ht="47.25" customHeight="1" outlineLevel="1" x14ac:dyDescent="0.35">
      <c r="A15" s="10" t="s">
        <v>39</v>
      </c>
      <c r="B15" s="11" t="s">
        <v>40</v>
      </c>
      <c r="C15" s="31" t="s">
        <v>41</v>
      </c>
      <c r="D15" s="31"/>
      <c r="E15" s="12" t="s">
        <v>27</v>
      </c>
      <c r="F15" s="13">
        <f>4+4</f>
        <v>8</v>
      </c>
      <c r="G15" s="14">
        <v>137</v>
      </c>
      <c r="H15" s="14">
        <v>12</v>
      </c>
      <c r="I15" s="14">
        <v>18</v>
      </c>
      <c r="J15" s="14">
        <f>14+113+50</f>
        <v>177</v>
      </c>
      <c r="K15" s="14">
        <v>12</v>
      </c>
      <c r="L15" s="14"/>
      <c r="M15" s="14"/>
      <c r="N15" s="14">
        <f>1+11+7+6+16+6+15+11+6+12</f>
        <v>91</v>
      </c>
      <c r="O15" s="14">
        <v>19</v>
      </c>
      <c r="P15" s="14">
        <v>31</v>
      </c>
      <c r="Q15" s="14">
        <f>23+9</f>
        <v>32</v>
      </c>
      <c r="R15" s="14">
        <v>24</v>
      </c>
      <c r="S15" s="14">
        <v>13</v>
      </c>
      <c r="T15" s="14">
        <v>307</v>
      </c>
      <c r="U15" s="14">
        <v>40</v>
      </c>
      <c r="V15" s="14">
        <f>23+24+9+24+93+41</f>
        <v>214</v>
      </c>
      <c r="W15" s="14">
        <v>156</v>
      </c>
      <c r="X15" s="14">
        <f>SUM(F15:W15)</f>
        <v>1291</v>
      </c>
      <c r="Y15" s="112"/>
      <c r="Z15" s="113"/>
      <c r="AA15" s="100">
        <f t="shared" ref="AA15:AA16" si="4">Y15+Z15</f>
        <v>0</v>
      </c>
      <c r="AB15" s="100">
        <f t="shared" ref="AB15:AB16" si="5">Y15*X15</f>
        <v>0</v>
      </c>
      <c r="AC15" s="100">
        <f t="shared" ref="AC15:AC16" si="6">Z15*X15</f>
        <v>0</v>
      </c>
      <c r="AD15" s="100">
        <f t="shared" ref="AD15:AD16" si="7">AC15+AB15</f>
        <v>0</v>
      </c>
      <c r="AE15" s="89"/>
    </row>
    <row r="16" spans="1:31" s="16" customFormat="1" ht="47.25" customHeight="1" outlineLevel="1" thickBot="1" x14ac:dyDescent="0.4">
      <c r="A16" s="10" t="s">
        <v>42</v>
      </c>
      <c r="B16" s="11" t="s">
        <v>43</v>
      </c>
      <c r="C16" s="31" t="s">
        <v>44</v>
      </c>
      <c r="D16" s="31"/>
      <c r="E16" s="12" t="s">
        <v>27</v>
      </c>
      <c r="F16" s="13">
        <v>90</v>
      </c>
      <c r="G16" s="14"/>
      <c r="H16" s="14">
        <v>133</v>
      </c>
      <c r="I16" s="14">
        <v>132</v>
      </c>
      <c r="J16" s="14"/>
      <c r="K16" s="14">
        <v>92</v>
      </c>
      <c r="L16" s="14">
        <v>69</v>
      </c>
      <c r="M16" s="14">
        <v>83</v>
      </c>
      <c r="N16" s="14"/>
      <c r="O16" s="14">
        <v>87</v>
      </c>
      <c r="P16" s="14">
        <v>66</v>
      </c>
      <c r="Q16" s="14"/>
      <c r="R16" s="14"/>
      <c r="S16" s="14"/>
      <c r="T16" s="14"/>
      <c r="U16" s="14">
        <v>122</v>
      </c>
      <c r="V16" s="14"/>
      <c r="W16" s="14"/>
      <c r="X16" s="14">
        <f>SUM(F16:W16)</f>
        <v>874</v>
      </c>
      <c r="Y16" s="114"/>
      <c r="Z16" s="115"/>
      <c r="AA16" s="100">
        <f t="shared" si="4"/>
        <v>0</v>
      </c>
      <c r="AB16" s="100">
        <f t="shared" si="5"/>
        <v>0</v>
      </c>
      <c r="AC16" s="100">
        <f t="shared" si="6"/>
        <v>0</v>
      </c>
      <c r="AD16" s="100">
        <f t="shared" si="7"/>
        <v>0</v>
      </c>
      <c r="AE16" s="90"/>
    </row>
    <row r="17" spans="1:31" s="16" customFormat="1" ht="21" customHeight="1" thickBot="1" x14ac:dyDescent="0.4">
      <c r="A17" s="32" t="s">
        <v>45</v>
      </c>
      <c r="B17" s="32"/>
      <c r="C17" s="32"/>
      <c r="D17" s="32"/>
      <c r="E17" s="15" t="s">
        <v>27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>
        <f>SUM(X15:X16)</f>
        <v>2165</v>
      </c>
      <c r="Y17" s="116"/>
      <c r="Z17" s="117"/>
      <c r="AA17" s="80"/>
      <c r="AB17" s="80"/>
      <c r="AC17" s="80"/>
      <c r="AD17" s="102">
        <f>SUM(AD15:AD16)</f>
        <v>0</v>
      </c>
      <c r="AE17" s="81"/>
    </row>
    <row r="18" spans="1:31" ht="36.6" customHeight="1" x14ac:dyDescent="0.25">
      <c r="A18" s="6">
        <v>3</v>
      </c>
      <c r="B18" s="7"/>
      <c r="C18" s="30" t="s">
        <v>46</v>
      </c>
      <c r="D18" s="30"/>
      <c r="E18" s="8"/>
      <c r="F18" s="17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18"/>
      <c r="Z18" s="119"/>
      <c r="AA18" s="91"/>
      <c r="AB18" s="91"/>
      <c r="AC18" s="91"/>
      <c r="AD18" s="91"/>
      <c r="AE18" s="92" t="s">
        <v>280</v>
      </c>
    </row>
    <row r="19" spans="1:31" ht="56.25" customHeight="1" outlineLevel="1" x14ac:dyDescent="0.25">
      <c r="A19" s="10" t="s">
        <v>47</v>
      </c>
      <c r="B19" s="11" t="s">
        <v>48</v>
      </c>
      <c r="C19" s="31" t="s">
        <v>49</v>
      </c>
      <c r="D19" s="31"/>
      <c r="E19" s="12" t="s">
        <v>27</v>
      </c>
      <c r="F19" s="13"/>
      <c r="G19" s="14"/>
      <c r="H19" s="14"/>
      <c r="I19" s="14">
        <v>6</v>
      </c>
      <c r="J19" s="14"/>
      <c r="K19" s="14"/>
      <c r="L19" s="14">
        <v>3</v>
      </c>
      <c r="M19" s="14"/>
      <c r="N19" s="14"/>
      <c r="O19" s="14"/>
      <c r="P19" s="14"/>
      <c r="Q19" s="14"/>
      <c r="R19" s="14"/>
      <c r="S19" s="14"/>
      <c r="T19" s="14">
        <v>35</v>
      </c>
      <c r="U19" s="14">
        <v>3</v>
      </c>
      <c r="V19" s="14">
        <v>10</v>
      </c>
      <c r="W19" s="14">
        <v>4</v>
      </c>
      <c r="X19" s="14">
        <f>SUM(F19:W19)</f>
        <v>61</v>
      </c>
      <c r="Y19" s="120"/>
      <c r="Z19" s="121"/>
      <c r="AA19" s="100">
        <f t="shared" ref="AA19:AA20" si="8">Y19+Z19</f>
        <v>0</v>
      </c>
      <c r="AB19" s="100">
        <f t="shared" ref="AB19:AB20" si="9">Y19*X19</f>
        <v>0</v>
      </c>
      <c r="AC19" s="100">
        <f t="shared" ref="AC19:AC20" si="10">Z19*X19</f>
        <v>0</v>
      </c>
      <c r="AD19" s="100">
        <f t="shared" ref="AD19:AD20" si="11">AC19+AB19</f>
        <v>0</v>
      </c>
      <c r="AE19" s="85"/>
    </row>
    <row r="20" spans="1:31" ht="56.25" customHeight="1" outlineLevel="1" thickBot="1" x14ac:dyDescent="0.3">
      <c r="A20" s="10" t="s">
        <v>50</v>
      </c>
      <c r="B20" s="11" t="s">
        <v>51</v>
      </c>
      <c r="C20" s="31" t="s">
        <v>52</v>
      </c>
      <c r="D20" s="31"/>
      <c r="E20" s="12" t="s">
        <v>27</v>
      </c>
      <c r="F20" s="13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>
        <f>SUM(F20:W20)</f>
        <v>0</v>
      </c>
      <c r="Y20" s="122"/>
      <c r="Z20" s="123"/>
      <c r="AA20" s="100">
        <f t="shared" si="8"/>
        <v>0</v>
      </c>
      <c r="AB20" s="100">
        <f t="shared" si="9"/>
        <v>0</v>
      </c>
      <c r="AC20" s="100">
        <f t="shared" si="10"/>
        <v>0</v>
      </c>
      <c r="AD20" s="100">
        <f t="shared" si="11"/>
        <v>0</v>
      </c>
      <c r="AE20" s="86"/>
    </row>
    <row r="21" spans="1:31" s="16" customFormat="1" ht="35.25" customHeight="1" thickBot="1" x14ac:dyDescent="0.4">
      <c r="A21" s="33" t="s">
        <v>53</v>
      </c>
      <c r="B21" s="33"/>
      <c r="C21" s="33"/>
      <c r="D21" s="33"/>
      <c r="E21" s="15" t="s">
        <v>27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>
        <f>SUM(X19:X20)</f>
        <v>61</v>
      </c>
      <c r="Y21" s="116"/>
      <c r="Z21" s="117"/>
      <c r="AA21" s="80"/>
      <c r="AB21" s="80"/>
      <c r="AC21" s="80"/>
      <c r="AD21" s="102">
        <f>SUM(AD19:AD20)</f>
        <v>0</v>
      </c>
      <c r="AE21" s="81"/>
    </row>
    <row r="22" spans="1:31" ht="18.75" customHeight="1" x14ac:dyDescent="0.25">
      <c r="A22" s="6">
        <v>4</v>
      </c>
      <c r="B22" s="7"/>
      <c r="C22" s="30" t="s">
        <v>54</v>
      </c>
      <c r="D22" s="30"/>
      <c r="E22" s="8"/>
      <c r="F22" s="1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124"/>
      <c r="Z22" s="125"/>
      <c r="AA22" s="96"/>
      <c r="AB22" s="96"/>
      <c r="AC22" s="96"/>
      <c r="AD22" s="96"/>
      <c r="AE22" s="97"/>
    </row>
    <row r="23" spans="1:31" ht="48" customHeight="1" outlineLevel="1" x14ac:dyDescent="0.25">
      <c r="A23" s="65" t="s">
        <v>55</v>
      </c>
      <c r="B23" s="66" t="s">
        <v>56</v>
      </c>
      <c r="C23" s="67" t="s">
        <v>272</v>
      </c>
      <c r="D23" s="67"/>
      <c r="E23" s="68" t="s">
        <v>27</v>
      </c>
      <c r="F23" s="69">
        <f>66+15</f>
        <v>81</v>
      </c>
      <c r="G23" s="23">
        <v>123</v>
      </c>
      <c r="H23" s="23"/>
      <c r="I23" s="23">
        <v>46</v>
      </c>
      <c r="J23" s="23">
        <v>46</v>
      </c>
      <c r="K23" s="23">
        <v>92</v>
      </c>
      <c r="L23" s="23">
        <v>138</v>
      </c>
      <c r="M23" s="23">
        <f>16+8+5+5+16+6+12+15</f>
        <v>83</v>
      </c>
      <c r="N23" s="23">
        <f>16+6+14+11+6+12</f>
        <v>65</v>
      </c>
      <c r="O23" s="23">
        <f>18+65</f>
        <v>83</v>
      </c>
      <c r="P23" s="23"/>
      <c r="Q23" s="23">
        <v>32</v>
      </c>
      <c r="R23" s="23"/>
      <c r="S23" s="23">
        <v>13</v>
      </c>
      <c r="T23" s="23">
        <v>122</v>
      </c>
      <c r="U23" s="23">
        <v>102</v>
      </c>
      <c r="V23" s="23"/>
      <c r="W23" s="23"/>
      <c r="X23" s="23">
        <f>SUM(F23:W23)</f>
        <v>1026</v>
      </c>
      <c r="Y23" s="120"/>
      <c r="Z23" s="121"/>
      <c r="AA23" s="100">
        <f t="shared" ref="AA23:AA26" si="12">Y23+Z23</f>
        <v>0</v>
      </c>
      <c r="AB23" s="100">
        <f t="shared" ref="AB23:AB26" si="13">Y23*X23</f>
        <v>0</v>
      </c>
      <c r="AC23" s="100">
        <f t="shared" ref="AC23:AC26" si="14">Z23*X23</f>
        <v>0</v>
      </c>
      <c r="AD23" s="100">
        <f t="shared" ref="AD23:AD26" si="15">AC23+AB23</f>
        <v>0</v>
      </c>
      <c r="AE23" s="85"/>
    </row>
    <row r="24" spans="1:31" ht="48" customHeight="1" outlineLevel="1" x14ac:dyDescent="0.25">
      <c r="A24" s="10" t="s">
        <v>57</v>
      </c>
      <c r="B24" s="11" t="s">
        <v>56</v>
      </c>
      <c r="C24" s="31" t="s">
        <v>58</v>
      </c>
      <c r="D24" s="31"/>
      <c r="E24" s="12" t="s">
        <v>27</v>
      </c>
      <c r="F24" s="13">
        <v>15</v>
      </c>
      <c r="G24" s="14"/>
      <c r="H24" s="14"/>
      <c r="I24" s="14">
        <v>92</v>
      </c>
      <c r="J24" s="14">
        <v>117</v>
      </c>
      <c r="K24" s="14"/>
      <c r="L24" s="14"/>
      <c r="M24" s="14"/>
      <c r="N24" s="14"/>
      <c r="O24" s="14"/>
      <c r="P24" s="14"/>
      <c r="Q24" s="14"/>
      <c r="R24" s="14"/>
      <c r="S24" s="14"/>
      <c r="T24" s="14">
        <v>125</v>
      </c>
      <c r="U24" s="14">
        <v>30</v>
      </c>
      <c r="V24" s="14">
        <f>3+23+24+9+24+62</f>
        <v>145</v>
      </c>
      <c r="W24" s="14"/>
      <c r="X24" s="14">
        <f>SUM(F24:W24)</f>
        <v>524</v>
      </c>
      <c r="Y24" s="120"/>
      <c r="Z24" s="121"/>
      <c r="AA24" s="100">
        <f t="shared" si="12"/>
        <v>0</v>
      </c>
      <c r="AB24" s="100">
        <f t="shared" si="13"/>
        <v>0</v>
      </c>
      <c r="AC24" s="100">
        <f t="shared" si="14"/>
        <v>0</v>
      </c>
      <c r="AD24" s="100">
        <f t="shared" si="15"/>
        <v>0</v>
      </c>
      <c r="AE24" s="85"/>
    </row>
    <row r="25" spans="1:31" ht="48" customHeight="1" outlineLevel="1" x14ac:dyDescent="0.25">
      <c r="A25" s="10" t="s">
        <v>59</v>
      </c>
      <c r="B25" s="11" t="s">
        <v>60</v>
      </c>
      <c r="C25" s="31" t="s">
        <v>61</v>
      </c>
      <c r="D25" s="31"/>
      <c r="E25" s="12" t="s">
        <v>27</v>
      </c>
      <c r="F25" s="13"/>
      <c r="G25" s="14"/>
      <c r="H25" s="14"/>
      <c r="I25" s="14"/>
      <c r="J25" s="14"/>
      <c r="K25" s="14"/>
      <c r="L25" s="14"/>
      <c r="M25" s="14"/>
      <c r="N25" s="14"/>
      <c r="O25" s="14"/>
      <c r="P25" s="23">
        <v>71</v>
      </c>
      <c r="Q25" s="14"/>
      <c r="R25" s="14"/>
      <c r="S25" s="14"/>
      <c r="T25" s="14"/>
      <c r="U25" s="14"/>
      <c r="V25" s="14"/>
      <c r="W25" s="14"/>
      <c r="X25" s="14">
        <f>SUM(F25:W25)</f>
        <v>71</v>
      </c>
      <c r="Y25" s="120"/>
      <c r="Z25" s="121"/>
      <c r="AA25" s="100">
        <f t="shared" si="12"/>
        <v>0</v>
      </c>
      <c r="AB25" s="100">
        <f t="shared" si="13"/>
        <v>0</v>
      </c>
      <c r="AC25" s="100">
        <f t="shared" si="14"/>
        <v>0</v>
      </c>
      <c r="AD25" s="100">
        <f t="shared" si="15"/>
        <v>0</v>
      </c>
      <c r="AE25" s="85"/>
    </row>
    <row r="26" spans="1:31" ht="48" customHeight="1" outlineLevel="1" thickBot="1" x14ac:dyDescent="0.3">
      <c r="A26" s="10" t="s">
        <v>62</v>
      </c>
      <c r="B26" s="11" t="s">
        <v>48</v>
      </c>
      <c r="C26" s="31" t="s">
        <v>63</v>
      </c>
      <c r="D26" s="31"/>
      <c r="E26" s="12" t="s">
        <v>27</v>
      </c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>
        <v>21</v>
      </c>
      <c r="W26" s="14">
        <f>40+48+40+48+24+8</f>
        <v>208</v>
      </c>
      <c r="X26" s="14">
        <f>SUM(F26:W26)</f>
        <v>229</v>
      </c>
      <c r="Y26" s="122"/>
      <c r="Z26" s="123"/>
      <c r="AA26" s="100">
        <f t="shared" si="12"/>
        <v>0</v>
      </c>
      <c r="AB26" s="100">
        <f t="shared" si="13"/>
        <v>0</v>
      </c>
      <c r="AC26" s="100">
        <f t="shared" si="14"/>
        <v>0</v>
      </c>
      <c r="AD26" s="100">
        <f t="shared" si="15"/>
        <v>0</v>
      </c>
      <c r="AE26" s="86"/>
    </row>
    <row r="27" spans="1:31" s="16" customFormat="1" ht="21" customHeight="1" thickBot="1" x14ac:dyDescent="0.4">
      <c r="A27" s="32" t="s">
        <v>64</v>
      </c>
      <c r="B27" s="32"/>
      <c r="C27" s="32"/>
      <c r="D27" s="32"/>
      <c r="E27" s="15" t="s">
        <v>27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>
        <f>SUM(X23:X26)</f>
        <v>1850</v>
      </c>
      <c r="Y27" s="116"/>
      <c r="Z27" s="117"/>
      <c r="AA27" s="80"/>
      <c r="AB27" s="80"/>
      <c r="AC27" s="80"/>
      <c r="AD27" s="102">
        <f>SUM(AD23:AD26)</f>
        <v>0</v>
      </c>
      <c r="AE27" s="81"/>
    </row>
    <row r="28" spans="1:31" ht="40.200000000000003" customHeight="1" x14ac:dyDescent="0.25">
      <c r="A28" s="6">
        <v>5</v>
      </c>
      <c r="B28" s="7"/>
      <c r="C28" s="30" t="s">
        <v>65</v>
      </c>
      <c r="D28" s="30"/>
      <c r="E28" s="8"/>
      <c r="F28" s="1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124"/>
      <c r="Z28" s="125"/>
      <c r="AA28" s="96"/>
      <c r="AB28" s="96"/>
      <c r="AC28" s="96"/>
      <c r="AD28" s="96"/>
      <c r="AE28" s="98" t="s">
        <v>280</v>
      </c>
    </row>
    <row r="29" spans="1:31" ht="60.75" customHeight="1" outlineLevel="1" x14ac:dyDescent="0.25">
      <c r="A29" s="10" t="s">
        <v>66</v>
      </c>
      <c r="B29" s="11" t="s">
        <v>67</v>
      </c>
      <c r="C29" s="31" t="s">
        <v>68</v>
      </c>
      <c r="D29" s="31"/>
      <c r="E29" s="12" t="s">
        <v>27</v>
      </c>
      <c r="F29" s="13">
        <v>8</v>
      </c>
      <c r="G29" s="14">
        <v>5</v>
      </c>
      <c r="H29" s="14">
        <v>12</v>
      </c>
      <c r="I29" s="14">
        <v>12</v>
      </c>
      <c r="J29" s="14">
        <v>14</v>
      </c>
      <c r="K29" s="14">
        <v>8</v>
      </c>
      <c r="L29" s="14">
        <v>14</v>
      </c>
      <c r="M29" s="14">
        <v>16</v>
      </c>
      <c r="N29" s="14">
        <f>14</f>
        <v>14</v>
      </c>
      <c r="O29" s="14">
        <v>14</v>
      </c>
      <c r="P29" s="14">
        <v>10</v>
      </c>
      <c r="Q29" s="14"/>
      <c r="R29" s="14">
        <v>12</v>
      </c>
      <c r="S29" s="14"/>
      <c r="T29" s="14"/>
      <c r="U29" s="14">
        <v>11</v>
      </c>
      <c r="V29" s="14"/>
      <c r="W29" s="14">
        <v>2</v>
      </c>
      <c r="X29" s="14">
        <f>SUM(F29:W29)</f>
        <v>152</v>
      </c>
      <c r="Y29" s="120"/>
      <c r="Z29" s="121"/>
      <c r="AA29" s="100">
        <f t="shared" ref="AA29:AA32" si="16">Y29+Z29</f>
        <v>0</v>
      </c>
      <c r="AB29" s="100">
        <f t="shared" ref="AB29:AB32" si="17">Y29*X29</f>
        <v>0</v>
      </c>
      <c r="AC29" s="100">
        <f t="shared" ref="AC29:AC32" si="18">Z29*X29</f>
        <v>0</v>
      </c>
      <c r="AD29" s="100">
        <f t="shared" ref="AD29:AD32" si="19">AC29+AB29</f>
        <v>0</v>
      </c>
      <c r="AE29" s="85"/>
    </row>
    <row r="30" spans="1:31" ht="60.75" customHeight="1" outlineLevel="1" x14ac:dyDescent="0.25">
      <c r="A30" s="10" t="s">
        <v>69</v>
      </c>
      <c r="B30" s="11" t="s">
        <v>70</v>
      </c>
      <c r="C30" s="31" t="s">
        <v>71</v>
      </c>
      <c r="D30" s="31"/>
      <c r="E30" s="12" t="s">
        <v>27</v>
      </c>
      <c r="F30" s="13">
        <v>21</v>
      </c>
      <c r="G30" s="14">
        <v>9</v>
      </c>
      <c r="H30" s="14">
        <v>18</v>
      </c>
      <c r="I30" s="14">
        <v>18</v>
      </c>
      <c r="J30" s="14">
        <v>25</v>
      </c>
      <c r="K30" s="14">
        <v>18</v>
      </c>
      <c r="L30" s="14">
        <v>9</v>
      </c>
      <c r="M30" s="14">
        <v>25</v>
      </c>
      <c r="N30" s="14">
        <v>8</v>
      </c>
      <c r="O30" s="14">
        <v>26</v>
      </c>
      <c r="P30" s="14">
        <v>18</v>
      </c>
      <c r="Q30" s="14">
        <v>24</v>
      </c>
      <c r="R30" s="14">
        <v>22</v>
      </c>
      <c r="S30" s="14"/>
      <c r="T30" s="14">
        <v>32</v>
      </c>
      <c r="U30" s="14">
        <v>30</v>
      </c>
      <c r="V30" s="14">
        <v>5</v>
      </c>
      <c r="W30" s="14">
        <v>22</v>
      </c>
      <c r="X30" s="14">
        <f>SUM(F30:W30)</f>
        <v>330</v>
      </c>
      <c r="Y30" s="120"/>
      <c r="Z30" s="121"/>
      <c r="AA30" s="100">
        <f t="shared" si="16"/>
        <v>0</v>
      </c>
      <c r="AB30" s="100">
        <f t="shared" si="17"/>
        <v>0</v>
      </c>
      <c r="AC30" s="100">
        <f t="shared" si="18"/>
        <v>0</v>
      </c>
      <c r="AD30" s="100">
        <f t="shared" si="19"/>
        <v>0</v>
      </c>
      <c r="AE30" s="85"/>
    </row>
    <row r="31" spans="1:31" ht="60.75" customHeight="1" outlineLevel="1" x14ac:dyDescent="0.25">
      <c r="A31" s="10" t="s">
        <v>72</v>
      </c>
      <c r="B31" s="11" t="s">
        <v>73</v>
      </c>
      <c r="C31" s="31" t="s">
        <v>74</v>
      </c>
      <c r="D31" s="31"/>
      <c r="E31" s="12" t="s">
        <v>27</v>
      </c>
      <c r="F31" s="13"/>
      <c r="G31" s="14"/>
      <c r="H31" s="14"/>
      <c r="I31" s="14"/>
      <c r="J31" s="14"/>
      <c r="K31" s="14">
        <v>2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>
        <f>SUM(F31:W31)</f>
        <v>2</v>
      </c>
      <c r="Y31" s="120"/>
      <c r="Z31" s="121"/>
      <c r="AA31" s="100">
        <f t="shared" si="16"/>
        <v>0</v>
      </c>
      <c r="AB31" s="100">
        <f t="shared" si="17"/>
        <v>0</v>
      </c>
      <c r="AC31" s="100">
        <f t="shared" si="18"/>
        <v>0</v>
      </c>
      <c r="AD31" s="100">
        <f t="shared" si="19"/>
        <v>0</v>
      </c>
      <c r="AE31" s="85"/>
    </row>
    <row r="32" spans="1:31" ht="60.75" customHeight="1" outlineLevel="1" thickBot="1" x14ac:dyDescent="0.3">
      <c r="A32" s="10" t="s">
        <v>75</v>
      </c>
      <c r="B32" s="11" t="s">
        <v>76</v>
      </c>
      <c r="C32" s="31" t="s">
        <v>77</v>
      </c>
      <c r="D32" s="31"/>
      <c r="E32" s="12" t="s">
        <v>27</v>
      </c>
      <c r="F32" s="13">
        <v>16</v>
      </c>
      <c r="G32" s="14">
        <v>19</v>
      </c>
      <c r="H32" s="14">
        <v>14</v>
      </c>
      <c r="I32" s="14">
        <v>11</v>
      </c>
      <c r="J32" s="14">
        <v>15</v>
      </c>
      <c r="K32" s="14">
        <v>10</v>
      </c>
      <c r="L32" s="14"/>
      <c r="M32" s="14">
        <v>17</v>
      </c>
      <c r="N32" s="14">
        <v>11</v>
      </c>
      <c r="O32" s="14">
        <v>15</v>
      </c>
      <c r="P32" s="14">
        <v>13</v>
      </c>
      <c r="Q32" s="14"/>
      <c r="R32" s="14">
        <v>13</v>
      </c>
      <c r="S32" s="14"/>
      <c r="T32" s="14"/>
      <c r="U32" s="14"/>
      <c r="V32" s="14"/>
      <c r="W32" s="14"/>
      <c r="X32" s="14">
        <f>SUM(F32:W32)</f>
        <v>154</v>
      </c>
      <c r="Y32" s="122"/>
      <c r="Z32" s="123"/>
      <c r="AA32" s="100">
        <f t="shared" si="16"/>
        <v>0</v>
      </c>
      <c r="AB32" s="100">
        <f t="shared" si="17"/>
        <v>0</v>
      </c>
      <c r="AC32" s="100">
        <f t="shared" si="18"/>
        <v>0</v>
      </c>
      <c r="AD32" s="100">
        <f t="shared" si="19"/>
        <v>0</v>
      </c>
      <c r="AE32" s="86"/>
    </row>
    <row r="33" spans="1:31" s="16" customFormat="1" ht="21" customHeight="1" thickBot="1" x14ac:dyDescent="0.4">
      <c r="A33" s="32" t="s">
        <v>78</v>
      </c>
      <c r="B33" s="32"/>
      <c r="C33" s="32"/>
      <c r="D33" s="32"/>
      <c r="E33" s="15" t="s">
        <v>27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>
        <f>SUM(X29:X32)</f>
        <v>638</v>
      </c>
      <c r="Y33" s="116"/>
      <c r="Z33" s="117"/>
      <c r="AA33" s="80"/>
      <c r="AB33" s="80"/>
      <c r="AC33" s="80"/>
      <c r="AD33" s="102">
        <f>SUM(AD29:AD32)</f>
        <v>0</v>
      </c>
      <c r="AE33" s="81"/>
    </row>
    <row r="34" spans="1:31" ht="36" customHeight="1" x14ac:dyDescent="0.25">
      <c r="A34" s="6">
        <v>6</v>
      </c>
      <c r="B34" s="7"/>
      <c r="C34" s="30" t="s">
        <v>79</v>
      </c>
      <c r="D34" s="30"/>
      <c r="E34" s="8"/>
      <c r="F34" s="1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124"/>
      <c r="Z34" s="125"/>
      <c r="AA34" s="96"/>
      <c r="AB34" s="96"/>
      <c r="AC34" s="96"/>
      <c r="AD34" s="96"/>
      <c r="AE34" s="98" t="s">
        <v>280</v>
      </c>
    </row>
    <row r="35" spans="1:31" ht="50.25" customHeight="1" outlineLevel="1" x14ac:dyDescent="0.25">
      <c r="A35" s="10" t="s">
        <v>80</v>
      </c>
      <c r="B35" s="11" t="s">
        <v>81</v>
      </c>
      <c r="C35" s="31" t="s">
        <v>82</v>
      </c>
      <c r="D35" s="31"/>
      <c r="E35" s="12" t="s">
        <v>27</v>
      </c>
      <c r="F35" s="13"/>
      <c r="G35" s="14"/>
      <c r="H35" s="14"/>
      <c r="I35" s="14"/>
      <c r="J35" s="14"/>
      <c r="K35" s="14">
        <v>4</v>
      </c>
      <c r="L35" s="14"/>
      <c r="M35" s="14">
        <v>8</v>
      </c>
      <c r="N35" s="14">
        <v>6</v>
      </c>
      <c r="O35" s="14">
        <v>7</v>
      </c>
      <c r="P35" s="14"/>
      <c r="Q35" s="14"/>
      <c r="R35" s="14"/>
      <c r="S35" s="14"/>
      <c r="T35" s="14"/>
      <c r="U35" s="14"/>
      <c r="V35" s="14"/>
      <c r="W35" s="14"/>
      <c r="X35" s="14">
        <f t="shared" ref="X35:X41" si="20">SUM(F35:W35)</f>
        <v>25</v>
      </c>
      <c r="Y35" s="120"/>
      <c r="Z35" s="121"/>
      <c r="AA35" s="100">
        <f t="shared" ref="AA35:AA38" si="21">Y35+Z35</f>
        <v>0</v>
      </c>
      <c r="AB35" s="100">
        <f t="shared" ref="AB35:AB38" si="22">Y35*X35</f>
        <v>0</v>
      </c>
      <c r="AC35" s="100">
        <f t="shared" ref="AC35:AC38" si="23">Z35*X35</f>
        <v>0</v>
      </c>
      <c r="AD35" s="100">
        <f t="shared" ref="AD35:AD38" si="24">AC35+AB35</f>
        <v>0</v>
      </c>
      <c r="AE35" s="85"/>
    </row>
    <row r="36" spans="1:31" ht="50.25" customHeight="1" outlineLevel="1" x14ac:dyDescent="0.25">
      <c r="A36" s="10" t="s">
        <v>83</v>
      </c>
      <c r="B36" s="20" t="s">
        <v>84</v>
      </c>
      <c r="C36" s="31" t="s">
        <v>85</v>
      </c>
      <c r="D36" s="31"/>
      <c r="E36" s="12" t="s">
        <v>27</v>
      </c>
      <c r="F36" s="13">
        <v>6</v>
      </c>
      <c r="G36" s="14">
        <v>9</v>
      </c>
      <c r="H36" s="14">
        <v>6</v>
      </c>
      <c r="I36" s="14">
        <v>6</v>
      </c>
      <c r="J36" s="14">
        <v>7</v>
      </c>
      <c r="K36" s="14"/>
      <c r="L36" s="14">
        <v>3</v>
      </c>
      <c r="M36" s="14"/>
      <c r="N36" s="14"/>
      <c r="O36" s="14"/>
      <c r="P36" s="14">
        <v>5</v>
      </c>
      <c r="Q36" s="14"/>
      <c r="R36" s="14"/>
      <c r="S36" s="14"/>
      <c r="T36" s="14">
        <v>11</v>
      </c>
      <c r="U36" s="14">
        <v>9</v>
      </c>
      <c r="V36" s="14"/>
      <c r="W36" s="14"/>
      <c r="X36" s="14">
        <f t="shared" si="20"/>
        <v>62</v>
      </c>
      <c r="Y36" s="120"/>
      <c r="Z36" s="121"/>
      <c r="AA36" s="100">
        <f t="shared" si="21"/>
        <v>0</v>
      </c>
      <c r="AB36" s="100">
        <f t="shared" si="22"/>
        <v>0</v>
      </c>
      <c r="AC36" s="100">
        <f t="shared" si="23"/>
        <v>0</v>
      </c>
      <c r="AD36" s="100">
        <f t="shared" si="24"/>
        <v>0</v>
      </c>
      <c r="AE36" s="85"/>
    </row>
    <row r="37" spans="1:31" ht="50.25" customHeight="1" outlineLevel="1" x14ac:dyDescent="0.25">
      <c r="A37" s="10" t="s">
        <v>86</v>
      </c>
      <c r="B37" s="11" t="s">
        <v>87</v>
      </c>
      <c r="C37" s="31" t="s">
        <v>88</v>
      </c>
      <c r="D37" s="31"/>
      <c r="E37" s="12" t="s">
        <v>27</v>
      </c>
      <c r="F37" s="13">
        <v>6</v>
      </c>
      <c r="G37" s="14">
        <v>9</v>
      </c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>
        <v>6</v>
      </c>
      <c r="W37" s="14"/>
      <c r="X37" s="14">
        <f t="shared" si="20"/>
        <v>21</v>
      </c>
      <c r="Y37" s="120"/>
      <c r="Z37" s="121"/>
      <c r="AA37" s="100">
        <f t="shared" si="21"/>
        <v>0</v>
      </c>
      <c r="AB37" s="100">
        <f t="shared" si="22"/>
        <v>0</v>
      </c>
      <c r="AC37" s="100">
        <f t="shared" si="23"/>
        <v>0</v>
      </c>
      <c r="AD37" s="100">
        <f t="shared" si="24"/>
        <v>0</v>
      </c>
      <c r="AE37" s="85"/>
    </row>
    <row r="38" spans="1:31" ht="50.25" customHeight="1" outlineLevel="1" x14ac:dyDescent="0.25">
      <c r="A38" s="10" t="s">
        <v>89</v>
      </c>
      <c r="B38" s="11" t="s">
        <v>159</v>
      </c>
      <c r="C38" s="31" t="s">
        <v>158</v>
      </c>
      <c r="D38" s="31"/>
      <c r="E38" s="12" t="s">
        <v>27</v>
      </c>
      <c r="F38" s="13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>
        <f t="shared" si="20"/>
        <v>0</v>
      </c>
      <c r="Y38" s="120"/>
      <c r="Z38" s="121"/>
      <c r="AA38" s="100">
        <f t="shared" si="21"/>
        <v>0</v>
      </c>
      <c r="AB38" s="100">
        <f t="shared" si="22"/>
        <v>0</v>
      </c>
      <c r="AC38" s="100">
        <f t="shared" si="23"/>
        <v>0</v>
      </c>
      <c r="AD38" s="100">
        <f t="shared" si="24"/>
        <v>0</v>
      </c>
      <c r="AE38" s="85"/>
    </row>
    <row r="39" spans="1:31" ht="50.25" customHeight="1" outlineLevel="1" x14ac:dyDescent="0.25">
      <c r="A39" s="10" t="s">
        <v>90</v>
      </c>
      <c r="B39" s="11" t="s">
        <v>91</v>
      </c>
      <c r="C39" s="31" t="s">
        <v>92</v>
      </c>
      <c r="D39" s="31"/>
      <c r="E39" s="12" t="s">
        <v>27</v>
      </c>
      <c r="F39" s="13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>
        <f t="shared" si="20"/>
        <v>0</v>
      </c>
      <c r="Y39" s="120"/>
      <c r="Z39" s="121"/>
      <c r="AA39" s="100">
        <f t="shared" ref="AA39:AA41" si="25">Y39+Z39</f>
        <v>0</v>
      </c>
      <c r="AB39" s="100">
        <f t="shared" ref="AB39:AB41" si="26">Y39*X39</f>
        <v>0</v>
      </c>
      <c r="AC39" s="100">
        <f t="shared" ref="AC39:AC41" si="27">Z39*X39</f>
        <v>0</v>
      </c>
      <c r="AD39" s="100">
        <f t="shared" ref="AD39:AD41" si="28">AC39+AB39</f>
        <v>0</v>
      </c>
      <c r="AE39" s="85"/>
    </row>
    <row r="40" spans="1:31" ht="50.25" customHeight="1" outlineLevel="1" x14ac:dyDescent="0.25">
      <c r="A40" s="10" t="s">
        <v>93</v>
      </c>
      <c r="B40" s="11" t="s">
        <v>94</v>
      </c>
      <c r="C40" s="31" t="s">
        <v>95</v>
      </c>
      <c r="D40" s="31"/>
      <c r="E40" s="12" t="s">
        <v>27</v>
      </c>
      <c r="F40" s="13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>
        <f t="shared" si="20"/>
        <v>0</v>
      </c>
      <c r="Y40" s="120"/>
      <c r="Z40" s="121"/>
      <c r="AA40" s="100">
        <f t="shared" si="25"/>
        <v>0</v>
      </c>
      <c r="AB40" s="100">
        <f t="shared" si="26"/>
        <v>0</v>
      </c>
      <c r="AC40" s="100">
        <f t="shared" si="27"/>
        <v>0</v>
      </c>
      <c r="AD40" s="100">
        <f t="shared" si="28"/>
        <v>0</v>
      </c>
      <c r="AE40" s="85"/>
    </row>
    <row r="41" spans="1:31" ht="50.25" customHeight="1" outlineLevel="1" thickBot="1" x14ac:dyDescent="0.3">
      <c r="A41" s="10" t="s">
        <v>96</v>
      </c>
      <c r="B41" s="11" t="s">
        <v>97</v>
      </c>
      <c r="C41" s="31" t="s">
        <v>98</v>
      </c>
      <c r="D41" s="31"/>
      <c r="E41" s="12" t="s">
        <v>27</v>
      </c>
      <c r="F41" s="13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>
        <f t="shared" si="20"/>
        <v>0</v>
      </c>
      <c r="Y41" s="122"/>
      <c r="Z41" s="123"/>
      <c r="AA41" s="100">
        <f t="shared" si="25"/>
        <v>0</v>
      </c>
      <c r="AB41" s="100">
        <f t="shared" si="26"/>
        <v>0</v>
      </c>
      <c r="AC41" s="100">
        <f t="shared" si="27"/>
        <v>0</v>
      </c>
      <c r="AD41" s="100">
        <f t="shared" si="28"/>
        <v>0</v>
      </c>
      <c r="AE41" s="86"/>
    </row>
    <row r="42" spans="1:31" s="16" customFormat="1" ht="39" customHeight="1" thickBot="1" x14ac:dyDescent="0.4">
      <c r="A42" s="33" t="s">
        <v>99</v>
      </c>
      <c r="B42" s="33"/>
      <c r="C42" s="33"/>
      <c r="D42" s="33"/>
      <c r="E42" s="15" t="s">
        <v>27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>
        <f>SUM(X35:X41)</f>
        <v>108</v>
      </c>
      <c r="Y42" s="116"/>
      <c r="Z42" s="117"/>
      <c r="AA42" s="80"/>
      <c r="AB42" s="80"/>
      <c r="AC42" s="80"/>
      <c r="AD42" s="102">
        <f>SUM(AD35:AD41)</f>
        <v>0</v>
      </c>
      <c r="AE42" s="81"/>
    </row>
    <row r="43" spans="1:31" ht="36.6" customHeight="1" x14ac:dyDescent="0.25">
      <c r="A43" s="6">
        <v>7</v>
      </c>
      <c r="B43" s="7"/>
      <c r="C43" s="30" t="s">
        <v>100</v>
      </c>
      <c r="D43" s="30"/>
      <c r="E43" s="8"/>
      <c r="F43" s="1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124"/>
      <c r="Z43" s="125"/>
      <c r="AA43" s="96"/>
      <c r="AB43" s="96"/>
      <c r="AC43" s="96"/>
      <c r="AD43" s="96"/>
      <c r="AE43" s="98" t="s">
        <v>280</v>
      </c>
    </row>
    <row r="44" spans="1:31" ht="49.5" customHeight="1" outlineLevel="1" x14ac:dyDescent="0.25">
      <c r="A44" s="10" t="s">
        <v>101</v>
      </c>
      <c r="B44" s="11" t="s">
        <v>102</v>
      </c>
      <c r="C44" s="31" t="s">
        <v>103</v>
      </c>
      <c r="D44" s="31"/>
      <c r="E44" s="12" t="s">
        <v>27</v>
      </c>
      <c r="F44" s="13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>
        <f t="shared" ref="X44:X58" si="29">SUM(F44:W44)</f>
        <v>0</v>
      </c>
      <c r="Y44" s="120"/>
      <c r="Z44" s="121"/>
      <c r="AA44" s="100">
        <f t="shared" ref="AA44:AA57" si="30">Y44+Z44</f>
        <v>0</v>
      </c>
      <c r="AB44" s="100">
        <f t="shared" ref="AB44:AB57" si="31">Y44*X44</f>
        <v>0</v>
      </c>
      <c r="AC44" s="100">
        <f t="shared" ref="AC44:AC57" si="32">Z44*X44</f>
        <v>0</v>
      </c>
      <c r="AD44" s="100">
        <f t="shared" ref="AD44:AD57" si="33">AC44+AB44</f>
        <v>0</v>
      </c>
      <c r="AE44" s="85"/>
    </row>
    <row r="45" spans="1:31" ht="49.5" customHeight="1" outlineLevel="1" x14ac:dyDescent="0.25">
      <c r="A45" s="10" t="s">
        <v>104</v>
      </c>
      <c r="B45" s="11" t="s">
        <v>105</v>
      </c>
      <c r="C45" s="31" t="s">
        <v>106</v>
      </c>
      <c r="D45" s="31"/>
      <c r="E45" s="12" t="s">
        <v>27</v>
      </c>
      <c r="F45" s="13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>
        <v>3</v>
      </c>
      <c r="T45" s="14">
        <v>15</v>
      </c>
      <c r="U45" s="14">
        <v>2</v>
      </c>
      <c r="V45" s="14"/>
      <c r="W45" s="14"/>
      <c r="X45" s="14">
        <f t="shared" si="29"/>
        <v>20</v>
      </c>
      <c r="Y45" s="120"/>
      <c r="Z45" s="121"/>
      <c r="AA45" s="100">
        <f t="shared" si="30"/>
        <v>0</v>
      </c>
      <c r="AB45" s="100">
        <f t="shared" si="31"/>
        <v>0</v>
      </c>
      <c r="AC45" s="100">
        <f t="shared" si="32"/>
        <v>0</v>
      </c>
      <c r="AD45" s="100">
        <f t="shared" si="33"/>
        <v>0</v>
      </c>
      <c r="AE45" s="85"/>
    </row>
    <row r="46" spans="1:31" ht="49.5" customHeight="1" outlineLevel="1" x14ac:dyDescent="0.25">
      <c r="A46" s="10" t="s">
        <v>107</v>
      </c>
      <c r="B46" s="11" t="s">
        <v>108</v>
      </c>
      <c r="C46" s="31" t="s">
        <v>109</v>
      </c>
      <c r="D46" s="31"/>
      <c r="E46" s="12" t="s">
        <v>27</v>
      </c>
      <c r="F46" s="13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>
        <f t="shared" si="29"/>
        <v>0</v>
      </c>
      <c r="Y46" s="120"/>
      <c r="Z46" s="121"/>
      <c r="AA46" s="100">
        <f t="shared" si="30"/>
        <v>0</v>
      </c>
      <c r="AB46" s="100">
        <f t="shared" si="31"/>
        <v>0</v>
      </c>
      <c r="AC46" s="100">
        <f t="shared" si="32"/>
        <v>0</v>
      </c>
      <c r="AD46" s="100">
        <f t="shared" si="33"/>
        <v>0</v>
      </c>
      <c r="AE46" s="85"/>
    </row>
    <row r="47" spans="1:31" ht="49.5" customHeight="1" outlineLevel="1" x14ac:dyDescent="0.25">
      <c r="A47" s="10" t="s">
        <v>110</v>
      </c>
      <c r="B47" s="11" t="s">
        <v>111</v>
      </c>
      <c r="C47" s="31" t="s">
        <v>112</v>
      </c>
      <c r="D47" s="31"/>
      <c r="E47" s="12" t="s">
        <v>27</v>
      </c>
      <c r="F47" s="13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>
        <f t="shared" si="29"/>
        <v>0</v>
      </c>
      <c r="Y47" s="120"/>
      <c r="Z47" s="121"/>
      <c r="AA47" s="100">
        <f t="shared" si="30"/>
        <v>0</v>
      </c>
      <c r="AB47" s="100">
        <f t="shared" si="31"/>
        <v>0</v>
      </c>
      <c r="AC47" s="100">
        <f t="shared" si="32"/>
        <v>0</v>
      </c>
      <c r="AD47" s="100">
        <f t="shared" si="33"/>
        <v>0</v>
      </c>
      <c r="AE47" s="85"/>
    </row>
    <row r="48" spans="1:31" ht="49.5" customHeight="1" outlineLevel="1" x14ac:dyDescent="0.25">
      <c r="A48" s="10" t="s">
        <v>113</v>
      </c>
      <c r="B48" s="11" t="s">
        <v>70</v>
      </c>
      <c r="C48" s="31" t="s">
        <v>114</v>
      </c>
      <c r="D48" s="31"/>
      <c r="E48" s="12" t="s">
        <v>27</v>
      </c>
      <c r="F48" s="13"/>
      <c r="G48" s="14"/>
      <c r="H48" s="14"/>
      <c r="I48" s="14"/>
      <c r="J48" s="14"/>
      <c r="K48" s="14"/>
      <c r="L48" s="14">
        <v>6</v>
      </c>
      <c r="M48" s="14"/>
      <c r="N48" s="14"/>
      <c r="O48" s="14"/>
      <c r="P48" s="14"/>
      <c r="Q48" s="14"/>
      <c r="R48" s="14">
        <v>22</v>
      </c>
      <c r="S48" s="14"/>
      <c r="T48" s="14">
        <v>49</v>
      </c>
      <c r="U48" s="14"/>
      <c r="V48" s="14">
        <v>2</v>
      </c>
      <c r="W48" s="14">
        <v>11</v>
      </c>
      <c r="X48" s="14">
        <f t="shared" si="29"/>
        <v>90</v>
      </c>
      <c r="Y48" s="120"/>
      <c r="Z48" s="121"/>
      <c r="AA48" s="100">
        <f t="shared" si="30"/>
        <v>0</v>
      </c>
      <c r="AB48" s="100">
        <f t="shared" si="31"/>
        <v>0</v>
      </c>
      <c r="AC48" s="100">
        <f t="shared" si="32"/>
        <v>0</v>
      </c>
      <c r="AD48" s="100">
        <f t="shared" si="33"/>
        <v>0</v>
      </c>
      <c r="AE48" s="85"/>
    </row>
    <row r="49" spans="1:31" ht="49.5" customHeight="1" outlineLevel="1" x14ac:dyDescent="0.25">
      <c r="A49" s="10" t="s">
        <v>115</v>
      </c>
      <c r="B49" s="11" t="s">
        <v>73</v>
      </c>
      <c r="C49" s="31" t="s">
        <v>116</v>
      </c>
      <c r="D49" s="31"/>
      <c r="E49" s="12" t="s">
        <v>27</v>
      </c>
      <c r="F49" s="13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>
        <f t="shared" si="29"/>
        <v>0</v>
      </c>
      <c r="Y49" s="120"/>
      <c r="Z49" s="121"/>
      <c r="AA49" s="100">
        <f t="shared" si="30"/>
        <v>0</v>
      </c>
      <c r="AB49" s="100">
        <f t="shared" si="31"/>
        <v>0</v>
      </c>
      <c r="AC49" s="100">
        <f t="shared" si="32"/>
        <v>0</v>
      </c>
      <c r="AD49" s="100">
        <f t="shared" si="33"/>
        <v>0</v>
      </c>
      <c r="AE49" s="85"/>
    </row>
    <row r="50" spans="1:31" ht="49.5" customHeight="1" outlineLevel="1" x14ac:dyDescent="0.25">
      <c r="A50" s="10" t="s">
        <v>117</v>
      </c>
      <c r="B50" s="11" t="s">
        <v>118</v>
      </c>
      <c r="C50" s="31" t="s">
        <v>119</v>
      </c>
      <c r="D50" s="31"/>
      <c r="E50" s="12" t="s">
        <v>27</v>
      </c>
      <c r="F50" s="13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>
        <v>2</v>
      </c>
      <c r="V50" s="14"/>
      <c r="W50" s="14"/>
      <c r="X50" s="14">
        <f t="shared" si="29"/>
        <v>2</v>
      </c>
      <c r="Y50" s="120"/>
      <c r="Z50" s="121"/>
      <c r="AA50" s="100">
        <f t="shared" si="30"/>
        <v>0</v>
      </c>
      <c r="AB50" s="100">
        <f t="shared" si="31"/>
        <v>0</v>
      </c>
      <c r="AC50" s="100">
        <f t="shared" si="32"/>
        <v>0</v>
      </c>
      <c r="AD50" s="100">
        <f t="shared" si="33"/>
        <v>0</v>
      </c>
      <c r="AE50" s="85"/>
    </row>
    <row r="51" spans="1:31" ht="49.5" customHeight="1" outlineLevel="1" x14ac:dyDescent="0.25">
      <c r="A51" s="10" t="s">
        <v>120</v>
      </c>
      <c r="B51" s="11" t="s">
        <v>121</v>
      </c>
      <c r="C51" s="31" t="s">
        <v>122</v>
      </c>
      <c r="D51" s="31"/>
      <c r="E51" s="12" t="s">
        <v>27</v>
      </c>
      <c r="F51" s="13">
        <v>10</v>
      </c>
      <c r="G51" s="14"/>
      <c r="H51" s="14"/>
      <c r="I51" s="14"/>
      <c r="J51" s="14">
        <v>7</v>
      </c>
      <c r="K51" s="14">
        <v>2</v>
      </c>
      <c r="L51" s="14"/>
      <c r="M51" s="14">
        <v>6</v>
      </c>
      <c r="N51" s="14">
        <v>3</v>
      </c>
      <c r="O51" s="14"/>
      <c r="P51" s="14"/>
      <c r="Q51" s="14"/>
      <c r="R51" s="14">
        <v>5</v>
      </c>
      <c r="S51" s="14"/>
      <c r="T51" s="14">
        <v>13</v>
      </c>
      <c r="U51" s="14"/>
      <c r="V51" s="14"/>
      <c r="W51" s="14">
        <v>25</v>
      </c>
      <c r="X51" s="14">
        <f t="shared" si="29"/>
        <v>71</v>
      </c>
      <c r="Y51" s="120"/>
      <c r="Z51" s="121"/>
      <c r="AA51" s="100">
        <f t="shared" si="30"/>
        <v>0</v>
      </c>
      <c r="AB51" s="100">
        <f t="shared" si="31"/>
        <v>0</v>
      </c>
      <c r="AC51" s="100">
        <f t="shared" si="32"/>
        <v>0</v>
      </c>
      <c r="AD51" s="100">
        <f t="shared" si="33"/>
        <v>0</v>
      </c>
      <c r="AE51" s="85"/>
    </row>
    <row r="52" spans="1:31" ht="49.5" customHeight="1" outlineLevel="1" x14ac:dyDescent="0.25">
      <c r="A52" s="10" t="s">
        <v>123</v>
      </c>
      <c r="B52" s="11" t="s">
        <v>124</v>
      </c>
      <c r="C52" s="31" t="s">
        <v>125</v>
      </c>
      <c r="D52" s="31"/>
      <c r="E52" s="12" t="s">
        <v>27</v>
      </c>
      <c r="F52" s="13"/>
      <c r="G52" s="14"/>
      <c r="H52" s="14">
        <v>6</v>
      </c>
      <c r="I52" s="14">
        <v>5</v>
      </c>
      <c r="J52" s="14"/>
      <c r="K52" s="14"/>
      <c r="L52" s="14"/>
      <c r="M52" s="14"/>
      <c r="N52" s="14"/>
      <c r="O52" s="14">
        <v>6</v>
      </c>
      <c r="P52" s="14"/>
      <c r="Q52" s="14"/>
      <c r="R52" s="14"/>
      <c r="S52" s="14"/>
      <c r="T52" s="14"/>
      <c r="U52" s="14">
        <v>8</v>
      </c>
      <c r="V52" s="14"/>
      <c r="W52" s="14"/>
      <c r="X52" s="14">
        <f t="shared" si="29"/>
        <v>25</v>
      </c>
      <c r="Y52" s="120"/>
      <c r="Z52" s="121"/>
      <c r="AA52" s="100">
        <f t="shared" si="30"/>
        <v>0</v>
      </c>
      <c r="AB52" s="100">
        <f t="shared" si="31"/>
        <v>0</v>
      </c>
      <c r="AC52" s="100">
        <f t="shared" si="32"/>
        <v>0</v>
      </c>
      <c r="AD52" s="100">
        <f t="shared" si="33"/>
        <v>0</v>
      </c>
      <c r="AE52" s="85"/>
    </row>
    <row r="53" spans="1:31" ht="49.5" customHeight="1" outlineLevel="1" x14ac:dyDescent="0.25">
      <c r="A53" s="10" t="s">
        <v>126</v>
      </c>
      <c r="B53" s="11" t="s">
        <v>51</v>
      </c>
      <c r="C53" s="31" t="s">
        <v>127</v>
      </c>
      <c r="D53" s="31"/>
      <c r="E53" s="12" t="s">
        <v>27</v>
      </c>
      <c r="F53" s="13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>
        <f t="shared" si="29"/>
        <v>0</v>
      </c>
      <c r="Y53" s="120"/>
      <c r="Z53" s="121"/>
      <c r="AA53" s="100">
        <f t="shared" si="30"/>
        <v>0</v>
      </c>
      <c r="AB53" s="100">
        <f t="shared" si="31"/>
        <v>0</v>
      </c>
      <c r="AC53" s="100">
        <f t="shared" si="32"/>
        <v>0</v>
      </c>
      <c r="AD53" s="100">
        <f t="shared" si="33"/>
        <v>0</v>
      </c>
      <c r="AE53" s="85"/>
    </row>
    <row r="54" spans="1:31" ht="49.5" customHeight="1" outlineLevel="1" x14ac:dyDescent="0.25">
      <c r="A54" s="10" t="s">
        <v>128</v>
      </c>
      <c r="B54" s="11" t="s">
        <v>129</v>
      </c>
      <c r="C54" s="31" t="s">
        <v>130</v>
      </c>
      <c r="D54" s="31"/>
      <c r="E54" s="12" t="s">
        <v>27</v>
      </c>
      <c r="F54" s="13">
        <v>2</v>
      </c>
      <c r="G54" s="14">
        <v>3</v>
      </c>
      <c r="H54" s="14">
        <v>5</v>
      </c>
      <c r="I54" s="14"/>
      <c r="J54" s="14"/>
      <c r="K54" s="14"/>
      <c r="L54" s="14"/>
      <c r="M54" s="14">
        <v>8</v>
      </c>
      <c r="N54" s="14"/>
      <c r="O54" s="14">
        <v>7</v>
      </c>
      <c r="P54" s="14">
        <v>5</v>
      </c>
      <c r="Q54" s="14"/>
      <c r="R54" s="14"/>
      <c r="S54" s="14"/>
      <c r="T54" s="14"/>
      <c r="U54" s="14"/>
      <c r="V54" s="14">
        <v>4</v>
      </c>
      <c r="W54" s="14"/>
      <c r="X54" s="14">
        <f t="shared" si="29"/>
        <v>34</v>
      </c>
      <c r="Y54" s="120"/>
      <c r="Z54" s="121"/>
      <c r="AA54" s="100">
        <f t="shared" si="30"/>
        <v>0</v>
      </c>
      <c r="AB54" s="100">
        <f t="shared" si="31"/>
        <v>0</v>
      </c>
      <c r="AC54" s="100">
        <f t="shared" si="32"/>
        <v>0</v>
      </c>
      <c r="AD54" s="100">
        <f t="shared" si="33"/>
        <v>0</v>
      </c>
      <c r="AE54" s="85"/>
    </row>
    <row r="55" spans="1:31" ht="49.5" customHeight="1" outlineLevel="1" x14ac:dyDescent="0.25">
      <c r="A55" s="10" t="s">
        <v>131</v>
      </c>
      <c r="B55" s="11" t="s">
        <v>132</v>
      </c>
      <c r="C55" s="31" t="s">
        <v>133</v>
      </c>
      <c r="D55" s="31"/>
      <c r="E55" s="12" t="s">
        <v>27</v>
      </c>
      <c r="F55" s="13">
        <v>8</v>
      </c>
      <c r="G55" s="14">
        <v>10</v>
      </c>
      <c r="H55" s="14">
        <v>6</v>
      </c>
      <c r="I55" s="14">
        <v>6</v>
      </c>
      <c r="J55" s="14">
        <v>7</v>
      </c>
      <c r="K55" s="14">
        <v>5</v>
      </c>
      <c r="L55" s="14">
        <v>3</v>
      </c>
      <c r="M55" s="14">
        <v>11</v>
      </c>
      <c r="N55" s="14"/>
      <c r="O55" s="14">
        <v>9</v>
      </c>
      <c r="P55" s="14">
        <v>7</v>
      </c>
      <c r="Q55" s="14"/>
      <c r="R55" s="14">
        <v>8</v>
      </c>
      <c r="S55" s="14"/>
      <c r="T55" s="14">
        <v>6</v>
      </c>
      <c r="U55" s="14">
        <v>13</v>
      </c>
      <c r="V55" s="14"/>
      <c r="W55" s="14">
        <v>2</v>
      </c>
      <c r="X55" s="14">
        <f t="shared" si="29"/>
        <v>101</v>
      </c>
      <c r="Y55" s="120"/>
      <c r="Z55" s="121"/>
      <c r="AA55" s="100">
        <f t="shared" si="30"/>
        <v>0</v>
      </c>
      <c r="AB55" s="100">
        <f t="shared" si="31"/>
        <v>0</v>
      </c>
      <c r="AC55" s="100">
        <f t="shared" si="32"/>
        <v>0</v>
      </c>
      <c r="AD55" s="100">
        <f t="shared" si="33"/>
        <v>0</v>
      </c>
      <c r="AE55" s="85"/>
    </row>
    <row r="56" spans="1:31" ht="49.5" customHeight="1" outlineLevel="1" x14ac:dyDescent="0.25">
      <c r="A56" s="10" t="s">
        <v>134</v>
      </c>
      <c r="B56" s="11" t="s">
        <v>102</v>
      </c>
      <c r="C56" s="31" t="s">
        <v>135</v>
      </c>
      <c r="D56" s="31"/>
      <c r="E56" s="12" t="s">
        <v>27</v>
      </c>
      <c r="F56" s="13"/>
      <c r="G56" s="14"/>
      <c r="H56" s="14"/>
      <c r="I56" s="14"/>
      <c r="J56" s="14"/>
      <c r="K56" s="14"/>
      <c r="L56" s="14">
        <v>1</v>
      </c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>
        <f t="shared" si="29"/>
        <v>1</v>
      </c>
      <c r="Y56" s="120"/>
      <c r="Z56" s="121"/>
      <c r="AA56" s="100">
        <f t="shared" si="30"/>
        <v>0</v>
      </c>
      <c r="AB56" s="100">
        <f t="shared" si="31"/>
        <v>0</v>
      </c>
      <c r="AC56" s="100">
        <f t="shared" si="32"/>
        <v>0</v>
      </c>
      <c r="AD56" s="100">
        <f t="shared" si="33"/>
        <v>0</v>
      </c>
      <c r="AE56" s="85"/>
    </row>
    <row r="57" spans="1:31" ht="49.5" customHeight="1" outlineLevel="1" x14ac:dyDescent="0.25">
      <c r="A57" s="10" t="s">
        <v>136</v>
      </c>
      <c r="B57" s="11" t="s">
        <v>118</v>
      </c>
      <c r="C57" s="31" t="s">
        <v>137</v>
      </c>
      <c r="D57" s="31"/>
      <c r="E57" s="12" t="s">
        <v>27</v>
      </c>
      <c r="F57" s="13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>
        <f t="shared" si="29"/>
        <v>0</v>
      </c>
      <c r="Y57" s="120"/>
      <c r="Z57" s="121"/>
      <c r="AA57" s="100">
        <f t="shared" si="30"/>
        <v>0</v>
      </c>
      <c r="AB57" s="100">
        <f t="shared" si="31"/>
        <v>0</v>
      </c>
      <c r="AC57" s="100">
        <f t="shared" si="32"/>
        <v>0</v>
      </c>
      <c r="AD57" s="100">
        <f t="shared" si="33"/>
        <v>0</v>
      </c>
      <c r="AE57" s="85"/>
    </row>
    <row r="58" spans="1:31" ht="49.5" customHeight="1" outlineLevel="1" thickBot="1" x14ac:dyDescent="0.3">
      <c r="A58" s="10" t="s">
        <v>138</v>
      </c>
      <c r="B58" s="11" t="s">
        <v>139</v>
      </c>
      <c r="C58" s="31" t="s">
        <v>140</v>
      </c>
      <c r="D58" s="31"/>
      <c r="E58" s="12" t="s">
        <v>27</v>
      </c>
      <c r="F58" s="13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>
        <v>10</v>
      </c>
      <c r="W58" s="14"/>
      <c r="X58" s="14">
        <f t="shared" si="29"/>
        <v>10</v>
      </c>
      <c r="Y58" s="122"/>
      <c r="Z58" s="123"/>
      <c r="AA58" s="100">
        <f t="shared" ref="AA58" si="34">Y58+Z58</f>
        <v>0</v>
      </c>
      <c r="AB58" s="100">
        <f t="shared" ref="AB58" si="35">Y58*X58</f>
        <v>0</v>
      </c>
      <c r="AC58" s="100">
        <f t="shared" ref="AC58" si="36">Z58*X58</f>
        <v>0</v>
      </c>
      <c r="AD58" s="100">
        <f t="shared" ref="AD58" si="37">AC58+AB58</f>
        <v>0</v>
      </c>
      <c r="AE58" s="86"/>
    </row>
    <row r="59" spans="1:31" s="16" customFormat="1" ht="38.25" customHeight="1" thickBot="1" x14ac:dyDescent="0.4">
      <c r="A59" s="33" t="s">
        <v>141</v>
      </c>
      <c r="B59" s="33"/>
      <c r="C59" s="33"/>
      <c r="D59" s="33"/>
      <c r="E59" s="15" t="s">
        <v>27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>
        <f>SUM(X44:X58)</f>
        <v>354</v>
      </c>
      <c r="Y59" s="116"/>
      <c r="Z59" s="117"/>
      <c r="AA59" s="80"/>
      <c r="AB59" s="80"/>
      <c r="AC59" s="80"/>
      <c r="AD59" s="102">
        <f>SUM(AD44:AD58)</f>
        <v>0</v>
      </c>
      <c r="AE59" s="81"/>
    </row>
    <row r="60" spans="1:31" s="16" customFormat="1" ht="18.75" customHeight="1" x14ac:dyDescent="0.35">
      <c r="A60" s="6">
        <v>8</v>
      </c>
      <c r="B60" s="34" t="s">
        <v>142</v>
      </c>
      <c r="C60" s="34"/>
      <c r="D60" s="34"/>
      <c r="E60" s="8"/>
      <c r="F60" s="1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126"/>
      <c r="Z60" s="127"/>
      <c r="AA60" s="84"/>
      <c r="AB60" s="84"/>
      <c r="AC60" s="84"/>
      <c r="AD60" s="84"/>
      <c r="AE60" s="99"/>
    </row>
    <row r="61" spans="1:31" s="16" customFormat="1" ht="18" customHeight="1" outlineLevel="1" x14ac:dyDescent="0.35">
      <c r="A61" s="10" t="s">
        <v>143</v>
      </c>
      <c r="B61" s="31" t="s">
        <v>144</v>
      </c>
      <c r="C61" s="31"/>
      <c r="D61" s="31"/>
      <c r="E61" s="12" t="s">
        <v>145</v>
      </c>
      <c r="F61" s="13">
        <v>7</v>
      </c>
      <c r="G61" s="13">
        <v>7</v>
      </c>
      <c r="H61" s="13">
        <v>7</v>
      </c>
      <c r="I61" s="13">
        <v>7</v>
      </c>
      <c r="J61" s="13">
        <v>7</v>
      </c>
      <c r="K61" s="13">
        <v>7</v>
      </c>
      <c r="L61" s="13">
        <v>7</v>
      </c>
      <c r="M61" s="13"/>
      <c r="N61" s="13"/>
      <c r="O61" s="13"/>
      <c r="P61" s="13"/>
      <c r="Q61" s="13"/>
      <c r="R61" s="13"/>
      <c r="S61" s="13"/>
      <c r="T61" s="13">
        <v>7</v>
      </c>
      <c r="U61" s="13"/>
      <c r="V61" s="13"/>
      <c r="W61" s="13"/>
      <c r="X61" s="13">
        <v>7</v>
      </c>
      <c r="Y61" s="112"/>
      <c r="Z61" s="113"/>
      <c r="AA61" s="100">
        <f t="shared" ref="AA61:AA66" si="38">Y61+Z61</f>
        <v>0</v>
      </c>
      <c r="AB61" s="100">
        <f t="shared" ref="AB61:AB66" si="39">Y61*X61</f>
        <v>0</v>
      </c>
      <c r="AC61" s="100">
        <f t="shared" ref="AC61:AC66" si="40">Z61*X61</f>
        <v>0</v>
      </c>
      <c r="AD61" s="100">
        <f t="shared" ref="AD61:AD66" si="41">AC61+AB61</f>
        <v>0</v>
      </c>
      <c r="AE61" s="89"/>
    </row>
    <row r="62" spans="1:31" s="16" customFormat="1" ht="18" customHeight="1" outlineLevel="1" x14ac:dyDescent="0.35">
      <c r="A62" s="10" t="s">
        <v>146</v>
      </c>
      <c r="B62" s="31" t="s">
        <v>147</v>
      </c>
      <c r="C62" s="31"/>
      <c r="D62" s="31"/>
      <c r="E62" s="12" t="s">
        <v>145</v>
      </c>
      <c r="F62" s="13">
        <v>3</v>
      </c>
      <c r="G62" s="13">
        <v>3</v>
      </c>
      <c r="H62" s="13">
        <v>3</v>
      </c>
      <c r="I62" s="13">
        <v>3</v>
      </c>
      <c r="J62" s="13">
        <v>3</v>
      </c>
      <c r="K62" s="13">
        <v>3</v>
      </c>
      <c r="L62" s="13">
        <v>3</v>
      </c>
      <c r="M62" s="13"/>
      <c r="N62" s="13"/>
      <c r="O62" s="13"/>
      <c r="P62" s="13"/>
      <c r="Q62" s="13"/>
      <c r="R62" s="13"/>
      <c r="S62" s="13"/>
      <c r="T62" s="13">
        <v>3</v>
      </c>
      <c r="U62" s="13"/>
      <c r="V62" s="13"/>
      <c r="W62" s="13"/>
      <c r="X62" s="13">
        <v>3</v>
      </c>
      <c r="Y62" s="112"/>
      <c r="Z62" s="113"/>
      <c r="AA62" s="100">
        <f t="shared" si="38"/>
        <v>0</v>
      </c>
      <c r="AB62" s="100">
        <f t="shared" si="39"/>
        <v>0</v>
      </c>
      <c r="AC62" s="100">
        <f t="shared" si="40"/>
        <v>0</v>
      </c>
      <c r="AD62" s="100">
        <f t="shared" si="41"/>
        <v>0</v>
      </c>
      <c r="AE62" s="89"/>
    </row>
    <row r="63" spans="1:31" s="16" customFormat="1" ht="18.75" customHeight="1" outlineLevel="1" x14ac:dyDescent="0.35">
      <c r="A63" s="10" t="s">
        <v>148</v>
      </c>
      <c r="B63" s="31" t="s">
        <v>149</v>
      </c>
      <c r="C63" s="31"/>
      <c r="D63" s="31"/>
      <c r="E63" s="12" t="s">
        <v>145</v>
      </c>
      <c r="F63" s="13">
        <v>5</v>
      </c>
      <c r="G63" s="13">
        <v>5</v>
      </c>
      <c r="H63" s="13">
        <v>5</v>
      </c>
      <c r="I63" s="13">
        <v>5</v>
      </c>
      <c r="J63" s="13">
        <v>5</v>
      </c>
      <c r="K63" s="13">
        <v>5</v>
      </c>
      <c r="L63" s="13">
        <v>5</v>
      </c>
      <c r="M63" s="13"/>
      <c r="N63" s="13"/>
      <c r="O63" s="13"/>
      <c r="P63" s="13"/>
      <c r="Q63" s="13"/>
      <c r="R63" s="13"/>
      <c r="S63" s="13"/>
      <c r="T63" s="13">
        <v>5</v>
      </c>
      <c r="U63" s="13"/>
      <c r="V63" s="13"/>
      <c r="W63" s="13"/>
      <c r="X63" s="13">
        <v>5</v>
      </c>
      <c r="Y63" s="112"/>
      <c r="Z63" s="113"/>
      <c r="AA63" s="100">
        <f t="shared" si="38"/>
        <v>0</v>
      </c>
      <c r="AB63" s="100">
        <f t="shared" si="39"/>
        <v>0</v>
      </c>
      <c r="AC63" s="100">
        <f t="shared" si="40"/>
        <v>0</v>
      </c>
      <c r="AD63" s="100">
        <f t="shared" si="41"/>
        <v>0</v>
      </c>
      <c r="AE63" s="89"/>
    </row>
    <row r="64" spans="1:31" s="16" customFormat="1" ht="18" customHeight="1" outlineLevel="1" x14ac:dyDescent="0.35">
      <c r="A64" s="10" t="s">
        <v>150</v>
      </c>
      <c r="B64" s="31" t="s">
        <v>151</v>
      </c>
      <c r="C64" s="31"/>
      <c r="D64" s="31"/>
      <c r="E64" s="12" t="s">
        <v>145</v>
      </c>
      <c r="F64" s="13">
        <v>2</v>
      </c>
      <c r="G64" s="13">
        <v>2</v>
      </c>
      <c r="H64" s="13">
        <v>2</v>
      </c>
      <c r="I64" s="13">
        <v>2</v>
      </c>
      <c r="J64" s="13">
        <v>2</v>
      </c>
      <c r="K64" s="13">
        <v>2</v>
      </c>
      <c r="L64" s="13">
        <v>2</v>
      </c>
      <c r="M64" s="13"/>
      <c r="N64" s="13"/>
      <c r="O64" s="13"/>
      <c r="P64" s="13"/>
      <c r="Q64" s="13"/>
      <c r="R64" s="13"/>
      <c r="S64" s="13"/>
      <c r="T64" s="13">
        <v>2</v>
      </c>
      <c r="U64" s="13"/>
      <c r="V64" s="13"/>
      <c r="W64" s="13"/>
      <c r="X64" s="13">
        <v>2</v>
      </c>
      <c r="Y64" s="112"/>
      <c r="Z64" s="113"/>
      <c r="AA64" s="100">
        <f t="shared" si="38"/>
        <v>0</v>
      </c>
      <c r="AB64" s="100">
        <f t="shared" si="39"/>
        <v>0</v>
      </c>
      <c r="AC64" s="100">
        <f t="shared" si="40"/>
        <v>0</v>
      </c>
      <c r="AD64" s="100">
        <f t="shared" si="41"/>
        <v>0</v>
      </c>
      <c r="AE64" s="89"/>
    </row>
    <row r="65" spans="1:31" s="16" customFormat="1" ht="18.75" customHeight="1" outlineLevel="1" x14ac:dyDescent="0.35">
      <c r="A65" s="10" t="s">
        <v>152</v>
      </c>
      <c r="B65" s="31" t="s">
        <v>153</v>
      </c>
      <c r="C65" s="31"/>
      <c r="D65" s="31"/>
      <c r="E65" s="12" t="s">
        <v>145</v>
      </c>
      <c r="F65" s="13">
        <v>2</v>
      </c>
      <c r="G65" s="13">
        <v>2</v>
      </c>
      <c r="H65" s="13">
        <v>2</v>
      </c>
      <c r="I65" s="13">
        <v>2</v>
      </c>
      <c r="J65" s="13">
        <v>2</v>
      </c>
      <c r="K65" s="13">
        <v>2</v>
      </c>
      <c r="L65" s="13">
        <v>2</v>
      </c>
      <c r="M65" s="13"/>
      <c r="N65" s="13"/>
      <c r="O65" s="13"/>
      <c r="P65" s="13"/>
      <c r="Q65" s="13"/>
      <c r="R65" s="13"/>
      <c r="S65" s="13"/>
      <c r="T65" s="13">
        <v>2</v>
      </c>
      <c r="U65" s="13"/>
      <c r="V65" s="13"/>
      <c r="W65" s="13"/>
      <c r="X65" s="13">
        <v>2</v>
      </c>
      <c r="Y65" s="112"/>
      <c r="Z65" s="113"/>
      <c r="AA65" s="100">
        <f t="shared" si="38"/>
        <v>0</v>
      </c>
      <c r="AB65" s="100">
        <f t="shared" si="39"/>
        <v>0</v>
      </c>
      <c r="AC65" s="100">
        <f t="shared" si="40"/>
        <v>0</v>
      </c>
      <c r="AD65" s="100">
        <f t="shared" si="41"/>
        <v>0</v>
      </c>
      <c r="AE65" s="89"/>
    </row>
    <row r="66" spans="1:31" s="16" customFormat="1" ht="18.75" customHeight="1" outlineLevel="1" thickBot="1" x14ac:dyDescent="0.4">
      <c r="A66" s="10" t="s">
        <v>154</v>
      </c>
      <c r="B66" s="35" t="s">
        <v>155</v>
      </c>
      <c r="C66" s="35"/>
      <c r="D66" s="35"/>
      <c r="E66" s="12" t="s">
        <v>27</v>
      </c>
      <c r="F66" s="13">
        <v>1</v>
      </c>
      <c r="G66" s="13">
        <v>1</v>
      </c>
      <c r="H66" s="13">
        <v>1</v>
      </c>
      <c r="I66" s="13">
        <v>1</v>
      </c>
      <c r="J66" s="13">
        <v>1</v>
      </c>
      <c r="K66" s="13">
        <v>1</v>
      </c>
      <c r="L66" s="13">
        <v>1</v>
      </c>
      <c r="M66" s="13"/>
      <c r="N66" s="13"/>
      <c r="O66" s="13"/>
      <c r="P66" s="13"/>
      <c r="Q66" s="13"/>
      <c r="R66" s="13"/>
      <c r="S66" s="13"/>
      <c r="T66" s="13">
        <v>1</v>
      </c>
      <c r="U66" s="64"/>
      <c r="V66" s="64"/>
      <c r="W66" s="64"/>
      <c r="X66" s="14">
        <f>SUM(F66:T66)</f>
        <v>8</v>
      </c>
      <c r="Y66" s="114"/>
      <c r="Z66" s="115"/>
      <c r="AA66" s="100">
        <f t="shared" si="38"/>
        <v>0</v>
      </c>
      <c r="AB66" s="100">
        <f t="shared" si="39"/>
        <v>0</v>
      </c>
      <c r="AC66" s="100">
        <f t="shared" si="40"/>
        <v>0</v>
      </c>
      <c r="AD66" s="100">
        <f t="shared" si="41"/>
        <v>0</v>
      </c>
      <c r="AE66" s="90"/>
    </row>
    <row r="67" spans="1:31" s="16" customFormat="1" ht="21" customHeight="1" thickBot="1" x14ac:dyDescent="0.4">
      <c r="A67" s="21"/>
      <c r="B67" s="22"/>
      <c r="C67" s="36" t="s">
        <v>156</v>
      </c>
      <c r="D67" s="36"/>
      <c r="E67" s="15" t="s">
        <v>27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>
        <f>SUM(X61:X66)</f>
        <v>27</v>
      </c>
      <c r="Y67" s="108"/>
      <c r="Z67" s="109"/>
      <c r="AA67" s="82"/>
      <c r="AB67" s="82"/>
      <c r="AC67" s="82"/>
      <c r="AD67" s="102">
        <f>SUM(AD61:AD66)</f>
        <v>0</v>
      </c>
      <c r="AE67" s="83"/>
    </row>
    <row r="68" spans="1:31" s="16" customFormat="1" ht="29.25" customHeight="1" thickBot="1" x14ac:dyDescent="0.4">
      <c r="A68" s="130"/>
      <c r="B68" s="131"/>
      <c r="C68" s="132" t="s">
        <v>157</v>
      </c>
      <c r="D68" s="132"/>
      <c r="E68" s="133" t="s">
        <v>27</v>
      </c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>
        <f>X13+X21+X27+X33+X42+X59+X67+X17</f>
        <v>8234</v>
      </c>
      <c r="Y68" s="145"/>
      <c r="Z68" s="146"/>
      <c r="AA68" s="147"/>
      <c r="AB68" s="147"/>
      <c r="AC68" s="147"/>
      <c r="AD68" s="148">
        <f>AD67+AD42+AD33+AD27+AD21+AD17+AD13+AD59</f>
        <v>0</v>
      </c>
      <c r="AE68" s="149"/>
    </row>
    <row r="69" spans="1:31" ht="28.2" customHeight="1" x14ac:dyDescent="0.25">
      <c r="A69" s="135" t="s">
        <v>293</v>
      </c>
      <c r="B69" s="136"/>
      <c r="C69" s="136"/>
      <c r="D69" s="137" t="s">
        <v>281</v>
      </c>
      <c r="E69" s="136" t="s">
        <v>282</v>
      </c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42"/>
      <c r="Y69" s="154"/>
      <c r="Z69" s="155"/>
      <c r="AA69" s="155"/>
      <c r="AB69" s="155"/>
      <c r="AC69" s="155"/>
      <c r="AD69" s="155"/>
      <c r="AE69" s="156"/>
    </row>
    <row r="70" spans="1:31" ht="28.2" customHeight="1" x14ac:dyDescent="0.25">
      <c r="A70" s="138"/>
      <c r="B70" s="129"/>
      <c r="C70" s="129"/>
      <c r="D70" s="128" t="s">
        <v>283</v>
      </c>
      <c r="E70" s="129" t="s">
        <v>282</v>
      </c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43"/>
      <c r="Y70" s="157"/>
      <c r="Z70" s="158"/>
      <c r="AA70" s="158"/>
      <c r="AB70" s="158"/>
      <c r="AC70" s="158"/>
      <c r="AD70" s="158"/>
      <c r="AE70" s="159"/>
    </row>
    <row r="71" spans="1:31" ht="28.2" customHeight="1" x14ac:dyDescent="0.25">
      <c r="A71" s="138"/>
      <c r="B71" s="129"/>
      <c r="C71" s="129"/>
      <c r="D71" s="128" t="s">
        <v>284</v>
      </c>
      <c r="E71" s="129" t="s">
        <v>294</v>
      </c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43"/>
      <c r="Y71" s="157"/>
      <c r="Z71" s="158"/>
      <c r="AA71" s="158"/>
      <c r="AB71" s="158"/>
      <c r="AC71" s="158"/>
      <c r="AD71" s="158"/>
      <c r="AE71" s="159"/>
    </row>
    <row r="72" spans="1:31" ht="28.2" customHeight="1" x14ac:dyDescent="0.25">
      <c r="A72" s="138"/>
      <c r="B72" s="129"/>
      <c r="C72" s="129"/>
      <c r="D72" s="128" t="s">
        <v>285</v>
      </c>
      <c r="E72" s="129" t="s">
        <v>27</v>
      </c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43"/>
      <c r="Y72" s="157"/>
      <c r="Z72" s="158"/>
      <c r="AA72" s="158"/>
      <c r="AB72" s="158"/>
      <c r="AC72" s="158"/>
      <c r="AD72" s="158"/>
      <c r="AE72" s="159"/>
    </row>
    <row r="73" spans="1:31" ht="28.2" customHeight="1" x14ac:dyDescent="0.25">
      <c r="A73" s="138"/>
      <c r="B73" s="129"/>
      <c r="C73" s="129"/>
      <c r="D73" s="128" t="s">
        <v>286</v>
      </c>
      <c r="E73" s="129" t="s">
        <v>287</v>
      </c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43"/>
      <c r="Y73" s="157"/>
      <c r="Z73" s="158"/>
      <c r="AA73" s="158"/>
      <c r="AB73" s="158"/>
      <c r="AC73" s="158"/>
      <c r="AD73" s="158"/>
      <c r="AE73" s="159"/>
    </row>
    <row r="74" spans="1:31" ht="28.2" customHeight="1" x14ac:dyDescent="0.25">
      <c r="A74" s="138"/>
      <c r="B74" s="129"/>
      <c r="C74" s="129"/>
      <c r="D74" s="128" t="s">
        <v>288</v>
      </c>
      <c r="E74" s="129" t="s">
        <v>289</v>
      </c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43"/>
      <c r="Y74" s="157"/>
      <c r="Z74" s="158"/>
      <c r="AA74" s="158"/>
      <c r="AB74" s="158"/>
      <c r="AC74" s="158"/>
      <c r="AD74" s="158"/>
      <c r="AE74" s="159"/>
    </row>
    <row r="75" spans="1:31" ht="28.2" customHeight="1" x14ac:dyDescent="0.25">
      <c r="A75" s="138"/>
      <c r="B75" s="129"/>
      <c r="C75" s="129"/>
      <c r="D75" s="128" t="s">
        <v>290</v>
      </c>
      <c r="E75" s="129" t="s">
        <v>291</v>
      </c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43"/>
      <c r="Y75" s="157"/>
      <c r="Z75" s="158"/>
      <c r="AA75" s="158"/>
      <c r="AB75" s="158"/>
      <c r="AC75" s="158"/>
      <c r="AD75" s="158"/>
      <c r="AE75" s="159"/>
    </row>
    <row r="76" spans="1:31" ht="28.2" customHeight="1" thickBot="1" x14ac:dyDescent="0.3">
      <c r="A76" s="139"/>
      <c r="B76" s="140"/>
      <c r="C76" s="140"/>
      <c r="D76" s="141" t="s">
        <v>292</v>
      </c>
      <c r="E76" s="140" t="s">
        <v>289</v>
      </c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4"/>
      <c r="Y76" s="160"/>
      <c r="Z76" s="161"/>
      <c r="AA76" s="161"/>
      <c r="AB76" s="161"/>
      <c r="AC76" s="161"/>
      <c r="AD76" s="161"/>
      <c r="AE76" s="162"/>
    </row>
    <row r="77" spans="1:31" ht="27.6" customHeight="1" thickBot="1" x14ac:dyDescent="0.3">
      <c r="A77" s="172" t="s">
        <v>295</v>
      </c>
      <c r="B77" s="173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2" t="s">
        <v>338</v>
      </c>
      <c r="Z77" s="173"/>
      <c r="AA77" s="173"/>
      <c r="AB77" s="173"/>
      <c r="AC77" s="173"/>
      <c r="AD77" s="173"/>
      <c r="AE77" s="174"/>
    </row>
    <row r="78" spans="1:31" ht="29.4" customHeight="1" x14ac:dyDescent="0.25">
      <c r="A78" s="163">
        <v>1</v>
      </c>
      <c r="B78" s="164" t="s">
        <v>296</v>
      </c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5"/>
      <c r="Y78" s="177"/>
      <c r="Z78" s="175"/>
      <c r="AA78" s="175"/>
      <c r="AB78" s="175"/>
      <c r="AC78" s="175"/>
      <c r="AD78" s="175"/>
      <c r="AE78" s="176"/>
    </row>
    <row r="79" spans="1:31" ht="29.4" customHeight="1" x14ac:dyDescent="0.25">
      <c r="A79" s="166">
        <v>2</v>
      </c>
      <c r="B79" s="167" t="s">
        <v>297</v>
      </c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8"/>
      <c r="Y79" s="178"/>
      <c r="Z79" s="150"/>
      <c r="AA79" s="150"/>
      <c r="AB79" s="150"/>
      <c r="AC79" s="150"/>
      <c r="AD79" s="150"/>
      <c r="AE79" s="151"/>
    </row>
    <row r="80" spans="1:31" ht="29.4" customHeight="1" x14ac:dyDescent="0.25">
      <c r="A80" s="166">
        <v>3</v>
      </c>
      <c r="B80" s="167" t="s">
        <v>298</v>
      </c>
      <c r="C80" s="167"/>
      <c r="D80" s="167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8"/>
      <c r="Y80" s="178"/>
      <c r="Z80" s="150"/>
      <c r="AA80" s="150"/>
      <c r="AB80" s="150"/>
      <c r="AC80" s="150"/>
      <c r="AD80" s="150"/>
      <c r="AE80" s="151"/>
    </row>
    <row r="81" spans="1:31" ht="247.8" customHeight="1" x14ac:dyDescent="0.25">
      <c r="A81" s="166">
        <v>4</v>
      </c>
      <c r="B81" s="167" t="s">
        <v>299</v>
      </c>
      <c r="C81" s="167"/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8"/>
      <c r="Y81" s="178"/>
      <c r="Z81" s="150"/>
      <c r="AA81" s="150"/>
      <c r="AB81" s="150"/>
      <c r="AC81" s="150"/>
      <c r="AD81" s="150"/>
      <c r="AE81" s="151"/>
    </row>
    <row r="82" spans="1:31" ht="116.4" customHeight="1" x14ac:dyDescent="0.25">
      <c r="A82" s="166">
        <v>5</v>
      </c>
      <c r="B82" s="167" t="s">
        <v>300</v>
      </c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8"/>
      <c r="Y82" s="178"/>
      <c r="Z82" s="150"/>
      <c r="AA82" s="150"/>
      <c r="AB82" s="150"/>
      <c r="AC82" s="150"/>
      <c r="AD82" s="150"/>
      <c r="AE82" s="151"/>
    </row>
    <row r="83" spans="1:31" ht="142.19999999999999" customHeight="1" x14ac:dyDescent="0.25">
      <c r="A83" s="166">
        <v>6</v>
      </c>
      <c r="B83" s="167" t="s">
        <v>301</v>
      </c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8"/>
      <c r="Y83" s="178"/>
      <c r="Z83" s="150"/>
      <c r="AA83" s="150"/>
      <c r="AB83" s="150"/>
      <c r="AC83" s="150"/>
      <c r="AD83" s="150"/>
      <c r="AE83" s="151"/>
    </row>
    <row r="84" spans="1:31" ht="101.4" customHeight="1" x14ac:dyDescent="0.25">
      <c r="A84" s="166">
        <v>7</v>
      </c>
      <c r="B84" s="167" t="s">
        <v>339</v>
      </c>
      <c r="C84" s="167"/>
      <c r="D84" s="167"/>
      <c r="E84" s="167" t="s">
        <v>302</v>
      </c>
      <c r="F84" s="167" t="s">
        <v>302</v>
      </c>
      <c r="G84" s="167" t="s">
        <v>302</v>
      </c>
      <c r="H84" s="167" t="s">
        <v>302</v>
      </c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8"/>
      <c r="Y84" s="178"/>
      <c r="Z84" s="150"/>
      <c r="AA84" s="150"/>
      <c r="AB84" s="150"/>
      <c r="AC84" s="150"/>
      <c r="AD84" s="150"/>
      <c r="AE84" s="151"/>
    </row>
    <row r="85" spans="1:31" ht="67.2" customHeight="1" x14ac:dyDescent="0.25">
      <c r="A85" s="166">
        <v>8</v>
      </c>
      <c r="B85" s="167" t="s">
        <v>303</v>
      </c>
      <c r="C85" s="167"/>
      <c r="D85" s="167"/>
      <c r="E85" s="167" t="s">
        <v>304</v>
      </c>
      <c r="F85" s="167" t="s">
        <v>304</v>
      </c>
      <c r="G85" s="167" t="s">
        <v>304</v>
      </c>
      <c r="H85" s="167" t="s">
        <v>304</v>
      </c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8"/>
      <c r="Y85" s="178"/>
      <c r="Z85" s="150"/>
      <c r="AA85" s="150"/>
      <c r="AB85" s="150"/>
      <c r="AC85" s="150"/>
      <c r="AD85" s="150"/>
      <c r="AE85" s="151"/>
    </row>
    <row r="86" spans="1:31" ht="41.4" customHeight="1" x14ac:dyDescent="0.25">
      <c r="A86" s="166">
        <v>9</v>
      </c>
      <c r="B86" s="167" t="s">
        <v>305</v>
      </c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8"/>
      <c r="Y86" s="178"/>
      <c r="Z86" s="150"/>
      <c r="AA86" s="150"/>
      <c r="AB86" s="150"/>
      <c r="AC86" s="150"/>
      <c r="AD86" s="150"/>
      <c r="AE86" s="151"/>
    </row>
    <row r="87" spans="1:31" ht="37.200000000000003" customHeight="1" x14ac:dyDescent="0.25">
      <c r="A87" s="166">
        <v>10</v>
      </c>
      <c r="B87" s="167" t="s">
        <v>306</v>
      </c>
      <c r="C87" s="167"/>
      <c r="D87" s="167"/>
      <c r="E87" s="167" t="s">
        <v>307</v>
      </c>
      <c r="F87" s="167" t="s">
        <v>307</v>
      </c>
      <c r="G87" s="167" t="s">
        <v>307</v>
      </c>
      <c r="H87" s="167" t="s">
        <v>307</v>
      </c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8"/>
      <c r="Y87" s="178"/>
      <c r="Z87" s="150"/>
      <c r="AA87" s="150"/>
      <c r="AB87" s="150"/>
      <c r="AC87" s="150"/>
      <c r="AD87" s="150"/>
      <c r="AE87" s="151"/>
    </row>
    <row r="88" spans="1:31" ht="69" customHeight="1" x14ac:dyDescent="0.25">
      <c r="A88" s="166">
        <v>11</v>
      </c>
      <c r="B88" s="167" t="s">
        <v>308</v>
      </c>
      <c r="C88" s="167"/>
      <c r="D88" s="167"/>
      <c r="E88" s="167" t="s">
        <v>309</v>
      </c>
      <c r="F88" s="167" t="s">
        <v>309</v>
      </c>
      <c r="G88" s="167" t="s">
        <v>309</v>
      </c>
      <c r="H88" s="167" t="s">
        <v>309</v>
      </c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8"/>
      <c r="Y88" s="178"/>
      <c r="Z88" s="150"/>
      <c r="AA88" s="150"/>
      <c r="AB88" s="150"/>
      <c r="AC88" s="150"/>
      <c r="AD88" s="150"/>
      <c r="AE88" s="151"/>
    </row>
    <row r="89" spans="1:31" ht="37.799999999999997" customHeight="1" x14ac:dyDescent="0.25">
      <c r="A89" s="166">
        <v>12</v>
      </c>
      <c r="B89" s="167" t="s">
        <v>310</v>
      </c>
      <c r="C89" s="167"/>
      <c r="D89" s="167"/>
      <c r="E89" s="167" t="s">
        <v>311</v>
      </c>
      <c r="F89" s="167" t="s">
        <v>311</v>
      </c>
      <c r="G89" s="167" t="s">
        <v>311</v>
      </c>
      <c r="H89" s="167" t="s">
        <v>311</v>
      </c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8"/>
      <c r="Y89" s="178"/>
      <c r="Z89" s="150"/>
      <c r="AA89" s="150"/>
      <c r="AB89" s="150"/>
      <c r="AC89" s="150"/>
      <c r="AD89" s="150"/>
      <c r="AE89" s="151"/>
    </row>
    <row r="90" spans="1:31" ht="46.8" customHeight="1" x14ac:dyDescent="0.25">
      <c r="A90" s="166">
        <v>13</v>
      </c>
      <c r="B90" s="167" t="s">
        <v>312</v>
      </c>
      <c r="C90" s="167"/>
      <c r="D90" s="167"/>
      <c r="E90" s="167" t="s">
        <v>313</v>
      </c>
      <c r="F90" s="167" t="s">
        <v>313</v>
      </c>
      <c r="G90" s="167" t="s">
        <v>313</v>
      </c>
      <c r="H90" s="167" t="s">
        <v>313</v>
      </c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8"/>
      <c r="Y90" s="178"/>
      <c r="Z90" s="150"/>
      <c r="AA90" s="150"/>
      <c r="AB90" s="150"/>
      <c r="AC90" s="150"/>
      <c r="AD90" s="150"/>
      <c r="AE90" s="151"/>
    </row>
    <row r="91" spans="1:31" ht="29.4" customHeight="1" x14ac:dyDescent="0.25">
      <c r="A91" s="166">
        <v>14</v>
      </c>
      <c r="B91" s="167" t="s">
        <v>314</v>
      </c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8"/>
      <c r="Y91" s="178"/>
      <c r="Z91" s="150"/>
      <c r="AA91" s="150"/>
      <c r="AB91" s="150"/>
      <c r="AC91" s="150"/>
      <c r="AD91" s="150"/>
      <c r="AE91" s="151"/>
    </row>
    <row r="92" spans="1:31" ht="29.4" customHeight="1" x14ac:dyDescent="0.25">
      <c r="A92" s="166">
        <v>15</v>
      </c>
      <c r="B92" s="167" t="s">
        <v>315</v>
      </c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8"/>
      <c r="Y92" s="178"/>
      <c r="Z92" s="150"/>
      <c r="AA92" s="150"/>
      <c r="AB92" s="150"/>
      <c r="AC92" s="150"/>
      <c r="AD92" s="150"/>
      <c r="AE92" s="151"/>
    </row>
    <row r="93" spans="1:31" ht="29.4" customHeight="1" x14ac:dyDescent="0.25">
      <c r="A93" s="166">
        <v>16</v>
      </c>
      <c r="B93" s="167" t="s">
        <v>316</v>
      </c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8"/>
      <c r="Y93" s="178"/>
      <c r="Z93" s="150"/>
      <c r="AA93" s="150"/>
      <c r="AB93" s="150"/>
      <c r="AC93" s="150"/>
      <c r="AD93" s="150"/>
      <c r="AE93" s="151"/>
    </row>
    <row r="94" spans="1:31" ht="29.4" customHeight="1" x14ac:dyDescent="0.25">
      <c r="A94" s="166">
        <v>17</v>
      </c>
      <c r="B94" s="167" t="s">
        <v>317</v>
      </c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8"/>
      <c r="Y94" s="178"/>
      <c r="Z94" s="150"/>
      <c r="AA94" s="150"/>
      <c r="AB94" s="150"/>
      <c r="AC94" s="150"/>
      <c r="AD94" s="150"/>
      <c r="AE94" s="151"/>
    </row>
    <row r="95" spans="1:31" ht="29.4" customHeight="1" x14ac:dyDescent="0.25">
      <c r="A95" s="166">
        <v>18</v>
      </c>
      <c r="B95" s="167" t="s">
        <v>318</v>
      </c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8"/>
      <c r="Y95" s="178"/>
      <c r="Z95" s="150"/>
      <c r="AA95" s="150"/>
      <c r="AB95" s="150"/>
      <c r="AC95" s="150"/>
      <c r="AD95" s="150"/>
      <c r="AE95" s="151"/>
    </row>
    <row r="96" spans="1:31" ht="29.4" customHeight="1" x14ac:dyDescent="0.25">
      <c r="A96" s="166">
        <v>19</v>
      </c>
      <c r="B96" s="167" t="s">
        <v>319</v>
      </c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8"/>
      <c r="Y96" s="178"/>
      <c r="Z96" s="150"/>
      <c r="AA96" s="150"/>
      <c r="AB96" s="150"/>
      <c r="AC96" s="150"/>
      <c r="AD96" s="150"/>
      <c r="AE96" s="151"/>
    </row>
    <row r="97" spans="1:31" ht="29.4" customHeight="1" x14ac:dyDescent="0.25">
      <c r="A97" s="166">
        <v>20</v>
      </c>
      <c r="B97" s="167" t="s">
        <v>320</v>
      </c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8"/>
      <c r="Y97" s="178"/>
      <c r="Z97" s="150"/>
      <c r="AA97" s="150"/>
      <c r="AB97" s="150"/>
      <c r="AC97" s="150"/>
      <c r="AD97" s="150"/>
      <c r="AE97" s="151"/>
    </row>
    <row r="98" spans="1:31" ht="29.4" customHeight="1" x14ac:dyDescent="0.25">
      <c r="A98" s="166">
        <v>21</v>
      </c>
      <c r="B98" s="167" t="s">
        <v>321</v>
      </c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8"/>
      <c r="Y98" s="178"/>
      <c r="Z98" s="150"/>
      <c r="AA98" s="150"/>
      <c r="AB98" s="150"/>
      <c r="AC98" s="150"/>
      <c r="AD98" s="150"/>
      <c r="AE98" s="151"/>
    </row>
    <row r="99" spans="1:31" ht="29.4" customHeight="1" x14ac:dyDescent="0.25">
      <c r="A99" s="166">
        <v>22</v>
      </c>
      <c r="B99" s="167" t="s">
        <v>322</v>
      </c>
      <c r="C99" s="167"/>
      <c r="D99" s="167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8"/>
      <c r="Y99" s="178"/>
      <c r="Z99" s="150"/>
      <c r="AA99" s="150"/>
      <c r="AB99" s="150"/>
      <c r="AC99" s="150"/>
      <c r="AD99" s="150"/>
      <c r="AE99" s="151"/>
    </row>
    <row r="100" spans="1:31" ht="29.4" customHeight="1" x14ac:dyDescent="0.25">
      <c r="A100" s="166">
        <v>23</v>
      </c>
      <c r="B100" s="167" t="s">
        <v>323</v>
      </c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8"/>
      <c r="Y100" s="178"/>
      <c r="Z100" s="150"/>
      <c r="AA100" s="150"/>
      <c r="AB100" s="150"/>
      <c r="AC100" s="150"/>
      <c r="AD100" s="150"/>
      <c r="AE100" s="151"/>
    </row>
    <row r="101" spans="1:31" ht="29.4" customHeight="1" x14ac:dyDescent="0.25">
      <c r="A101" s="166">
        <v>24</v>
      </c>
      <c r="B101" s="167" t="s">
        <v>324</v>
      </c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8"/>
      <c r="Y101" s="178"/>
      <c r="Z101" s="150"/>
      <c r="AA101" s="150"/>
      <c r="AB101" s="150"/>
      <c r="AC101" s="150"/>
      <c r="AD101" s="150"/>
      <c r="AE101" s="151"/>
    </row>
    <row r="102" spans="1:31" ht="29.4" customHeight="1" x14ac:dyDescent="0.25">
      <c r="A102" s="166">
        <v>25</v>
      </c>
      <c r="B102" s="167" t="s">
        <v>325</v>
      </c>
      <c r="C102" s="167"/>
      <c r="D102" s="167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8"/>
      <c r="Y102" s="178"/>
      <c r="Z102" s="150"/>
      <c r="AA102" s="150"/>
      <c r="AB102" s="150"/>
      <c r="AC102" s="150"/>
      <c r="AD102" s="150"/>
      <c r="AE102" s="151"/>
    </row>
    <row r="103" spans="1:31" ht="29.4" customHeight="1" x14ac:dyDescent="0.25">
      <c r="A103" s="166">
        <v>26</v>
      </c>
      <c r="B103" s="167" t="s">
        <v>326</v>
      </c>
      <c r="C103" s="167"/>
      <c r="D103" s="167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8"/>
      <c r="Y103" s="178"/>
      <c r="Z103" s="150"/>
      <c r="AA103" s="150"/>
      <c r="AB103" s="150"/>
      <c r="AC103" s="150"/>
      <c r="AD103" s="150"/>
      <c r="AE103" s="151"/>
    </row>
    <row r="104" spans="1:31" ht="29.4" customHeight="1" x14ac:dyDescent="0.25">
      <c r="A104" s="166">
        <v>27</v>
      </c>
      <c r="B104" s="167" t="s">
        <v>327</v>
      </c>
      <c r="C104" s="167"/>
      <c r="D104" s="167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8"/>
      <c r="Y104" s="178"/>
      <c r="Z104" s="150"/>
      <c r="AA104" s="150"/>
      <c r="AB104" s="150"/>
      <c r="AC104" s="150"/>
      <c r="AD104" s="150"/>
      <c r="AE104" s="151"/>
    </row>
    <row r="105" spans="1:31" ht="29.4" customHeight="1" x14ac:dyDescent="0.25">
      <c r="A105" s="166">
        <v>28</v>
      </c>
      <c r="B105" s="167" t="s">
        <v>328</v>
      </c>
      <c r="C105" s="167"/>
      <c r="D105" s="167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8"/>
      <c r="Y105" s="178"/>
      <c r="Z105" s="150"/>
      <c r="AA105" s="150"/>
      <c r="AB105" s="150"/>
      <c r="AC105" s="150"/>
      <c r="AD105" s="150"/>
      <c r="AE105" s="151"/>
    </row>
    <row r="106" spans="1:31" ht="29.4" customHeight="1" x14ac:dyDescent="0.25">
      <c r="A106" s="166">
        <v>29</v>
      </c>
      <c r="B106" s="167" t="s">
        <v>329</v>
      </c>
      <c r="C106" s="167"/>
      <c r="D106" s="167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8"/>
      <c r="Y106" s="178"/>
      <c r="Z106" s="150"/>
      <c r="AA106" s="150"/>
      <c r="AB106" s="150"/>
      <c r="AC106" s="150"/>
      <c r="AD106" s="150"/>
      <c r="AE106" s="151"/>
    </row>
    <row r="107" spans="1:31" ht="29.4" customHeight="1" x14ac:dyDescent="0.25">
      <c r="A107" s="166">
        <v>30</v>
      </c>
      <c r="B107" s="167" t="s">
        <v>330</v>
      </c>
      <c r="C107" s="167"/>
      <c r="D107" s="167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8"/>
      <c r="Y107" s="178"/>
      <c r="Z107" s="150"/>
      <c r="AA107" s="150"/>
      <c r="AB107" s="150"/>
      <c r="AC107" s="150"/>
      <c r="AD107" s="150"/>
      <c r="AE107" s="151"/>
    </row>
    <row r="108" spans="1:31" ht="29.4" customHeight="1" x14ac:dyDescent="0.25">
      <c r="A108" s="166">
        <v>31</v>
      </c>
      <c r="B108" s="167" t="s">
        <v>331</v>
      </c>
      <c r="C108" s="167"/>
      <c r="D108" s="167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8"/>
      <c r="Y108" s="178"/>
      <c r="Z108" s="150"/>
      <c r="AA108" s="150"/>
      <c r="AB108" s="150"/>
      <c r="AC108" s="150"/>
      <c r="AD108" s="150"/>
      <c r="AE108" s="151"/>
    </row>
    <row r="109" spans="1:31" ht="29.4" customHeight="1" x14ac:dyDescent="0.25">
      <c r="A109" s="166">
        <v>32</v>
      </c>
      <c r="B109" s="167" t="s">
        <v>332</v>
      </c>
      <c r="C109" s="167"/>
      <c r="D109" s="167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8"/>
      <c r="Y109" s="178"/>
      <c r="Z109" s="150"/>
      <c r="AA109" s="150"/>
      <c r="AB109" s="150"/>
      <c r="AC109" s="150"/>
      <c r="AD109" s="150"/>
      <c r="AE109" s="151"/>
    </row>
    <row r="110" spans="1:31" ht="29.4" customHeight="1" x14ac:dyDescent="0.25">
      <c r="A110" s="166">
        <v>33</v>
      </c>
      <c r="B110" s="167" t="s">
        <v>333</v>
      </c>
      <c r="C110" s="167" t="s">
        <v>333</v>
      </c>
      <c r="D110" s="167" t="s">
        <v>333</v>
      </c>
      <c r="E110" s="167" t="s">
        <v>333</v>
      </c>
      <c r="F110" s="167" t="s">
        <v>333</v>
      </c>
      <c r="G110" s="167" t="s">
        <v>333</v>
      </c>
      <c r="H110" s="167" t="s">
        <v>333</v>
      </c>
      <c r="I110" s="167" t="s">
        <v>333</v>
      </c>
      <c r="J110" s="167" t="s">
        <v>333</v>
      </c>
      <c r="K110" s="167" t="s">
        <v>333</v>
      </c>
      <c r="L110" s="167" t="s">
        <v>333</v>
      </c>
      <c r="M110" s="167" t="s">
        <v>333</v>
      </c>
      <c r="N110" s="167" t="s">
        <v>333</v>
      </c>
      <c r="O110" s="167"/>
      <c r="P110" s="167"/>
      <c r="Q110" s="167"/>
      <c r="R110" s="167"/>
      <c r="S110" s="167"/>
      <c r="T110" s="167"/>
      <c r="U110" s="167"/>
      <c r="V110" s="167"/>
      <c r="W110" s="167"/>
      <c r="X110" s="168"/>
      <c r="Y110" s="178"/>
      <c r="Z110" s="150"/>
      <c r="AA110" s="150"/>
      <c r="AB110" s="150"/>
      <c r="AC110" s="150"/>
      <c r="AD110" s="150"/>
      <c r="AE110" s="151"/>
    </row>
    <row r="111" spans="1:31" ht="29.4" customHeight="1" x14ac:dyDescent="0.25">
      <c r="A111" s="166">
        <v>34</v>
      </c>
      <c r="B111" s="167" t="s">
        <v>334</v>
      </c>
      <c r="C111" s="167" t="s">
        <v>334</v>
      </c>
      <c r="D111" s="167" t="s">
        <v>334</v>
      </c>
      <c r="E111" s="167" t="s">
        <v>334</v>
      </c>
      <c r="F111" s="167" t="s">
        <v>334</v>
      </c>
      <c r="G111" s="167" t="s">
        <v>334</v>
      </c>
      <c r="H111" s="167" t="s">
        <v>334</v>
      </c>
      <c r="I111" s="167" t="s">
        <v>334</v>
      </c>
      <c r="J111" s="167" t="s">
        <v>334</v>
      </c>
      <c r="K111" s="167" t="s">
        <v>334</v>
      </c>
      <c r="L111" s="167" t="s">
        <v>334</v>
      </c>
      <c r="M111" s="167" t="s">
        <v>334</v>
      </c>
      <c r="N111" s="167" t="s">
        <v>334</v>
      </c>
      <c r="O111" s="167"/>
      <c r="P111" s="167"/>
      <c r="Q111" s="167"/>
      <c r="R111" s="167"/>
      <c r="S111" s="167"/>
      <c r="T111" s="167"/>
      <c r="U111" s="167"/>
      <c r="V111" s="167"/>
      <c r="W111" s="167"/>
      <c r="X111" s="168"/>
      <c r="Y111" s="178"/>
      <c r="Z111" s="150"/>
      <c r="AA111" s="150"/>
      <c r="AB111" s="150"/>
      <c r="AC111" s="150"/>
      <c r="AD111" s="150"/>
      <c r="AE111" s="151"/>
    </row>
    <row r="112" spans="1:31" ht="29.4" customHeight="1" x14ac:dyDescent="0.25">
      <c r="A112" s="166">
        <v>35</v>
      </c>
      <c r="B112" s="167" t="s">
        <v>335</v>
      </c>
      <c r="C112" s="167" t="s">
        <v>335</v>
      </c>
      <c r="D112" s="167" t="s">
        <v>335</v>
      </c>
      <c r="E112" s="167" t="s">
        <v>335</v>
      </c>
      <c r="F112" s="167" t="s">
        <v>335</v>
      </c>
      <c r="G112" s="167" t="s">
        <v>335</v>
      </c>
      <c r="H112" s="167" t="s">
        <v>335</v>
      </c>
      <c r="I112" s="167" t="s">
        <v>335</v>
      </c>
      <c r="J112" s="167" t="s">
        <v>335</v>
      </c>
      <c r="K112" s="167" t="s">
        <v>335</v>
      </c>
      <c r="L112" s="167" t="s">
        <v>335</v>
      </c>
      <c r="M112" s="167" t="s">
        <v>335</v>
      </c>
      <c r="N112" s="167" t="s">
        <v>335</v>
      </c>
      <c r="O112" s="167"/>
      <c r="P112" s="167"/>
      <c r="Q112" s="167"/>
      <c r="R112" s="167"/>
      <c r="S112" s="167"/>
      <c r="T112" s="167"/>
      <c r="U112" s="167"/>
      <c r="V112" s="167"/>
      <c r="W112" s="167"/>
      <c r="X112" s="168"/>
      <c r="Y112" s="178"/>
      <c r="Z112" s="150"/>
      <c r="AA112" s="150"/>
      <c r="AB112" s="150"/>
      <c r="AC112" s="150"/>
      <c r="AD112" s="150"/>
      <c r="AE112" s="151"/>
    </row>
    <row r="113" spans="1:31" ht="29.4" customHeight="1" x14ac:dyDescent="0.25">
      <c r="A113" s="166">
        <v>36</v>
      </c>
      <c r="B113" s="167" t="s">
        <v>336</v>
      </c>
      <c r="C113" s="167" t="s">
        <v>336</v>
      </c>
      <c r="D113" s="167" t="s">
        <v>336</v>
      </c>
      <c r="E113" s="167" t="s">
        <v>336</v>
      </c>
      <c r="F113" s="167" t="s">
        <v>336</v>
      </c>
      <c r="G113" s="167" t="s">
        <v>336</v>
      </c>
      <c r="H113" s="167" t="s">
        <v>336</v>
      </c>
      <c r="I113" s="167" t="s">
        <v>336</v>
      </c>
      <c r="J113" s="167" t="s">
        <v>336</v>
      </c>
      <c r="K113" s="167" t="s">
        <v>336</v>
      </c>
      <c r="L113" s="167" t="s">
        <v>336</v>
      </c>
      <c r="M113" s="167" t="s">
        <v>336</v>
      </c>
      <c r="N113" s="167" t="s">
        <v>336</v>
      </c>
      <c r="O113" s="167"/>
      <c r="P113" s="167"/>
      <c r="Q113" s="167"/>
      <c r="R113" s="167"/>
      <c r="S113" s="167"/>
      <c r="T113" s="167"/>
      <c r="U113" s="167"/>
      <c r="V113" s="167"/>
      <c r="W113" s="167"/>
      <c r="X113" s="168"/>
      <c r="Y113" s="178"/>
      <c r="Z113" s="150"/>
      <c r="AA113" s="150"/>
      <c r="AB113" s="150"/>
      <c r="AC113" s="150"/>
      <c r="AD113" s="150"/>
      <c r="AE113" s="151"/>
    </row>
    <row r="114" spans="1:31" ht="29.4" customHeight="1" thickBot="1" x14ac:dyDescent="0.3">
      <c r="A114" s="169">
        <v>37</v>
      </c>
      <c r="B114" s="170" t="s">
        <v>337</v>
      </c>
      <c r="C114" s="170" t="s">
        <v>337</v>
      </c>
      <c r="D114" s="170" t="s">
        <v>337</v>
      </c>
      <c r="E114" s="170" t="s">
        <v>337</v>
      </c>
      <c r="F114" s="170" t="s">
        <v>337</v>
      </c>
      <c r="G114" s="170" t="s">
        <v>337</v>
      </c>
      <c r="H114" s="170" t="s">
        <v>337</v>
      </c>
      <c r="I114" s="170" t="s">
        <v>337</v>
      </c>
      <c r="J114" s="170" t="s">
        <v>337</v>
      </c>
      <c r="K114" s="170" t="s">
        <v>337</v>
      </c>
      <c r="L114" s="170" t="s">
        <v>337</v>
      </c>
      <c r="M114" s="170" t="s">
        <v>337</v>
      </c>
      <c r="N114" s="170" t="s">
        <v>337</v>
      </c>
      <c r="O114" s="170"/>
      <c r="P114" s="170"/>
      <c r="Q114" s="170"/>
      <c r="R114" s="170"/>
      <c r="S114" s="170"/>
      <c r="T114" s="170"/>
      <c r="U114" s="170"/>
      <c r="V114" s="170"/>
      <c r="W114" s="170"/>
      <c r="X114" s="171"/>
      <c r="Y114" s="179"/>
      <c r="Z114" s="152"/>
      <c r="AA114" s="152"/>
      <c r="AB114" s="152"/>
      <c r="AC114" s="152"/>
      <c r="AD114" s="152"/>
      <c r="AE114" s="153"/>
    </row>
  </sheetData>
  <mergeCells count="181">
    <mergeCell ref="Y114:AE114"/>
    <mergeCell ref="Y109:AE109"/>
    <mergeCell ref="Y110:AE110"/>
    <mergeCell ref="Y111:AE111"/>
    <mergeCell ref="Y112:AE112"/>
    <mergeCell ref="Y113:AE113"/>
    <mergeCell ref="Y104:AE104"/>
    <mergeCell ref="Y105:AE105"/>
    <mergeCell ref="Y106:AE106"/>
    <mergeCell ref="Y107:AE107"/>
    <mergeCell ref="Y108:AE108"/>
    <mergeCell ref="Y99:AE99"/>
    <mergeCell ref="Y100:AE100"/>
    <mergeCell ref="Y101:AE101"/>
    <mergeCell ref="Y102:AE102"/>
    <mergeCell ref="Y103:AE103"/>
    <mergeCell ref="Y94:AE94"/>
    <mergeCell ref="Y95:AE95"/>
    <mergeCell ref="Y96:AE96"/>
    <mergeCell ref="Y97:AE97"/>
    <mergeCell ref="Y98:AE98"/>
    <mergeCell ref="Y89:AE89"/>
    <mergeCell ref="Y90:AE90"/>
    <mergeCell ref="Y91:AE91"/>
    <mergeCell ref="Y92:AE92"/>
    <mergeCell ref="Y93:AE93"/>
    <mergeCell ref="Y84:AE84"/>
    <mergeCell ref="Y85:AE85"/>
    <mergeCell ref="Y86:AE86"/>
    <mergeCell ref="Y87:AE87"/>
    <mergeCell ref="Y88:AE88"/>
    <mergeCell ref="Y79:AE79"/>
    <mergeCell ref="B80:X80"/>
    <mergeCell ref="B81:X81"/>
    <mergeCell ref="B82:X82"/>
    <mergeCell ref="B83:X83"/>
    <mergeCell ref="Y80:AE80"/>
    <mergeCell ref="Y81:AE81"/>
    <mergeCell ref="Y82:AE82"/>
    <mergeCell ref="Y83:AE83"/>
    <mergeCell ref="B112:X112"/>
    <mergeCell ref="B113:X113"/>
    <mergeCell ref="B114:X114"/>
    <mergeCell ref="B109:X109"/>
    <mergeCell ref="B110:X110"/>
    <mergeCell ref="B111:X111"/>
    <mergeCell ref="B106:X106"/>
    <mergeCell ref="B107:X107"/>
    <mergeCell ref="B108:X108"/>
    <mergeCell ref="B103:X103"/>
    <mergeCell ref="B104:X104"/>
    <mergeCell ref="B105:X105"/>
    <mergeCell ref="B100:X100"/>
    <mergeCell ref="B101:X101"/>
    <mergeCell ref="B102:X102"/>
    <mergeCell ref="B97:X97"/>
    <mergeCell ref="B98:X98"/>
    <mergeCell ref="B99:X99"/>
    <mergeCell ref="B94:X94"/>
    <mergeCell ref="B95:X95"/>
    <mergeCell ref="B96:X96"/>
    <mergeCell ref="B91:X91"/>
    <mergeCell ref="B92:X92"/>
    <mergeCell ref="B93:X93"/>
    <mergeCell ref="B88:X88"/>
    <mergeCell ref="B89:X89"/>
    <mergeCell ref="B90:X90"/>
    <mergeCell ref="B85:X85"/>
    <mergeCell ref="B86:X86"/>
    <mergeCell ref="B87:X87"/>
    <mergeCell ref="B84:X84"/>
    <mergeCell ref="B79:X79"/>
    <mergeCell ref="Y76:AE76"/>
    <mergeCell ref="A77:X77"/>
    <mergeCell ref="Y77:AE77"/>
    <mergeCell ref="B78:X78"/>
    <mergeCell ref="Y78:AE78"/>
    <mergeCell ref="Y71:AE71"/>
    <mergeCell ref="Y72:AE72"/>
    <mergeCell ref="Y73:AE73"/>
    <mergeCell ref="Y74:AE74"/>
    <mergeCell ref="Y75:AE75"/>
    <mergeCell ref="Y5:AE5"/>
    <mergeCell ref="Y6:AA6"/>
    <mergeCell ref="AB6:AD6"/>
    <mergeCell ref="AE6:AE7"/>
    <mergeCell ref="A69:C76"/>
    <mergeCell ref="E69:X69"/>
    <mergeCell ref="E70:X70"/>
    <mergeCell ref="E71:X71"/>
    <mergeCell ref="E72:X72"/>
    <mergeCell ref="E73:X73"/>
    <mergeCell ref="E74:X74"/>
    <mergeCell ref="E75:X75"/>
    <mergeCell ref="E76:X76"/>
    <mergeCell ref="Y69:AE69"/>
    <mergeCell ref="Y70:AE70"/>
    <mergeCell ref="B64:D64"/>
    <mergeCell ref="B65:D65"/>
    <mergeCell ref="B66:D66"/>
    <mergeCell ref="C67:D67"/>
    <mergeCell ref="C68:D68"/>
    <mergeCell ref="A59:D59"/>
    <mergeCell ref="B60:D60"/>
    <mergeCell ref="B61:D61"/>
    <mergeCell ref="B62:D62"/>
    <mergeCell ref="B63:D63"/>
    <mergeCell ref="C54:D54"/>
    <mergeCell ref="C55:D55"/>
    <mergeCell ref="C56:D56"/>
    <mergeCell ref="C57:D57"/>
    <mergeCell ref="C58:D58"/>
    <mergeCell ref="C49:D49"/>
    <mergeCell ref="C50:D50"/>
    <mergeCell ref="C51:D51"/>
    <mergeCell ref="C52:D52"/>
    <mergeCell ref="C53:D53"/>
    <mergeCell ref="C44:D44"/>
    <mergeCell ref="C45:D45"/>
    <mergeCell ref="C46:D46"/>
    <mergeCell ref="C47:D47"/>
    <mergeCell ref="C48:D48"/>
    <mergeCell ref="C39:D39"/>
    <mergeCell ref="C40:D40"/>
    <mergeCell ref="C41:D41"/>
    <mergeCell ref="A42:D42"/>
    <mergeCell ref="C43:D43"/>
    <mergeCell ref="C34:D34"/>
    <mergeCell ref="C35:D35"/>
    <mergeCell ref="C36:D36"/>
    <mergeCell ref="C37:D37"/>
    <mergeCell ref="C38:D38"/>
    <mergeCell ref="C29:D29"/>
    <mergeCell ref="C30:D30"/>
    <mergeCell ref="C31:D31"/>
    <mergeCell ref="C32:D32"/>
    <mergeCell ref="A33:D33"/>
    <mergeCell ref="C24:D24"/>
    <mergeCell ref="C25:D25"/>
    <mergeCell ref="C26:D26"/>
    <mergeCell ref="A27:D27"/>
    <mergeCell ref="C28:D28"/>
    <mergeCell ref="C19:D19"/>
    <mergeCell ref="C20:D20"/>
    <mergeCell ref="A21:D21"/>
    <mergeCell ref="C22:D22"/>
    <mergeCell ref="C23:D23"/>
    <mergeCell ref="C14:D14"/>
    <mergeCell ref="C15:D15"/>
    <mergeCell ref="C16:D16"/>
    <mergeCell ref="A17:D17"/>
    <mergeCell ref="C18:D18"/>
    <mergeCell ref="C9:D9"/>
    <mergeCell ref="C10:D10"/>
    <mergeCell ref="C11:D11"/>
    <mergeCell ref="C12:D12"/>
    <mergeCell ref="A13:D13"/>
    <mergeCell ref="U5:U7"/>
    <mergeCell ref="V5:V7"/>
    <mergeCell ref="W5:W7"/>
    <mergeCell ref="X5:X7"/>
    <mergeCell ref="C8:D8"/>
    <mergeCell ref="Q5:Q7"/>
    <mergeCell ref="R5:R7"/>
    <mergeCell ref="S5:S7"/>
    <mergeCell ref="T5:T7"/>
    <mergeCell ref="L5:L7"/>
    <mergeCell ref="M5:M7"/>
    <mergeCell ref="N5:N7"/>
    <mergeCell ref="O5:O7"/>
    <mergeCell ref="P5:P7"/>
    <mergeCell ref="G5:G7"/>
    <mergeCell ref="H5:H7"/>
    <mergeCell ref="I5:I7"/>
    <mergeCell ref="J5:J7"/>
    <mergeCell ref="K5:K7"/>
    <mergeCell ref="A5:A7"/>
    <mergeCell ref="B5:B7"/>
    <mergeCell ref="C5:D7"/>
    <mergeCell ref="E5:E7"/>
    <mergeCell ref="F5:F7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BA1BD-7CC1-4940-8A61-B30FBBCDBC41}">
  <sheetPr>
    <pageSetUpPr fitToPage="1"/>
  </sheetPr>
  <dimension ref="A1:P29"/>
  <sheetViews>
    <sheetView zoomScale="70" zoomScaleNormal="70" zoomScaleSheetLayoutView="70" workbookViewId="0">
      <pane ySplit="2" topLeftCell="A24" activePane="bottomLeft" state="frozen"/>
      <selection pane="bottomLeft" activeCell="B43" sqref="B43"/>
    </sheetView>
  </sheetViews>
  <sheetFormatPr defaultRowHeight="14.4" x14ac:dyDescent="0.3"/>
  <cols>
    <col min="1" max="1" width="20.33203125" style="39" customWidth="1"/>
    <col min="2" max="2" width="35.5546875" style="39" customWidth="1"/>
    <col min="3" max="3" width="38.6640625" style="39" customWidth="1"/>
    <col min="4" max="4" width="22.6640625" style="39" customWidth="1"/>
    <col min="5" max="5" width="38.6640625" style="39" customWidth="1"/>
    <col min="6" max="6" width="22.6640625" style="39" customWidth="1"/>
    <col min="7" max="7" width="38.6640625" style="39" customWidth="1"/>
    <col min="8" max="8" width="22.6640625" style="39" customWidth="1"/>
    <col min="9" max="9" width="38.6640625" style="39" customWidth="1"/>
    <col min="10" max="10" width="22.6640625" style="39" customWidth="1"/>
    <col min="11" max="11" width="38.6640625" style="39" customWidth="1"/>
    <col min="12" max="12" width="22.6640625" style="39" customWidth="1"/>
    <col min="13" max="13" width="38.6640625" style="39" customWidth="1"/>
    <col min="14" max="14" width="22.6640625" style="39" customWidth="1"/>
    <col min="15" max="15" width="38.6640625" style="39" customWidth="1"/>
    <col min="16" max="16" width="22.6640625" style="39" customWidth="1"/>
    <col min="17" max="16384" width="8.88671875" style="39"/>
  </cols>
  <sheetData>
    <row r="1" spans="1:16" ht="21" customHeight="1" x14ac:dyDescent="0.3">
      <c r="A1" s="37" t="s">
        <v>160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51.6" customHeight="1" x14ac:dyDescent="0.3">
      <c r="A2" s="40" t="s">
        <v>161</v>
      </c>
      <c r="B2" s="40" t="s">
        <v>162</v>
      </c>
      <c r="C2" s="40" t="s">
        <v>163</v>
      </c>
      <c r="D2" s="40" t="s">
        <v>164</v>
      </c>
      <c r="E2" s="40" t="s">
        <v>165</v>
      </c>
      <c r="F2" s="40" t="s">
        <v>164</v>
      </c>
      <c r="G2" s="40" t="s">
        <v>166</v>
      </c>
      <c r="H2" s="40" t="s">
        <v>164</v>
      </c>
      <c r="I2" s="40" t="s">
        <v>167</v>
      </c>
      <c r="J2" s="40" t="s">
        <v>164</v>
      </c>
      <c r="K2" s="40" t="s">
        <v>168</v>
      </c>
      <c r="L2" s="40" t="s">
        <v>164</v>
      </c>
      <c r="M2" s="40" t="s">
        <v>169</v>
      </c>
      <c r="N2" s="40" t="s">
        <v>164</v>
      </c>
      <c r="O2" s="40" t="s">
        <v>170</v>
      </c>
      <c r="P2" s="40" t="s">
        <v>164</v>
      </c>
    </row>
    <row r="3" spans="1:16" s="43" customFormat="1" ht="58.2" customHeight="1" x14ac:dyDescent="0.3">
      <c r="A3" s="41"/>
      <c r="B3" s="41" t="s">
        <v>171</v>
      </c>
      <c r="C3" s="41" t="s">
        <v>172</v>
      </c>
      <c r="D3" s="41"/>
      <c r="E3" s="41" t="s">
        <v>173</v>
      </c>
      <c r="F3" s="41"/>
      <c r="G3" s="41" t="s">
        <v>174</v>
      </c>
      <c r="H3" s="41"/>
      <c r="I3" s="41" t="s">
        <v>175</v>
      </c>
      <c r="J3" s="41"/>
      <c r="K3" s="41" t="s">
        <v>176</v>
      </c>
      <c r="L3" s="41"/>
      <c r="M3" s="41" t="s">
        <v>177</v>
      </c>
      <c r="N3" s="41"/>
      <c r="O3" s="41" t="s">
        <v>178</v>
      </c>
      <c r="P3" s="42"/>
    </row>
    <row r="4" spans="1:16" s="43" customFormat="1" ht="58.2" customHeight="1" x14ac:dyDescent="0.3">
      <c r="A4" s="44" t="s">
        <v>179</v>
      </c>
      <c r="B4" s="45" t="s">
        <v>180</v>
      </c>
      <c r="C4" s="46" t="s">
        <v>181</v>
      </c>
      <c r="D4" s="46"/>
      <c r="E4" s="46" t="s">
        <v>181</v>
      </c>
      <c r="F4" s="46"/>
      <c r="G4" s="46" t="s">
        <v>181</v>
      </c>
      <c r="H4" s="46"/>
      <c r="I4" s="46" t="s">
        <v>181</v>
      </c>
      <c r="J4" s="46"/>
      <c r="K4" s="46" t="s">
        <v>181</v>
      </c>
      <c r="L4" s="46"/>
      <c r="M4" s="46" t="s">
        <v>181</v>
      </c>
      <c r="N4" s="46"/>
      <c r="O4" s="46" t="s">
        <v>181</v>
      </c>
      <c r="P4" s="46"/>
    </row>
    <row r="5" spans="1:16" ht="98.4" customHeight="1" x14ac:dyDescent="0.3">
      <c r="A5" s="47"/>
      <c r="B5" s="45" t="s">
        <v>182</v>
      </c>
      <c r="C5" s="48" t="s">
        <v>183</v>
      </c>
      <c r="D5" s="46"/>
      <c r="E5" s="46" t="s">
        <v>184</v>
      </c>
      <c r="F5" s="46"/>
      <c r="G5" s="46" t="s">
        <v>185</v>
      </c>
      <c r="H5" s="46"/>
      <c r="I5" s="46" t="s">
        <v>185</v>
      </c>
      <c r="J5" s="46"/>
      <c r="K5" s="46" t="s">
        <v>184</v>
      </c>
      <c r="L5" s="46"/>
      <c r="M5" s="46" t="s">
        <v>185</v>
      </c>
      <c r="N5" s="46"/>
      <c r="O5" s="46" t="s">
        <v>186</v>
      </c>
      <c r="P5" s="46"/>
    </row>
    <row r="6" spans="1:16" ht="57.6" x14ac:dyDescent="0.3">
      <c r="A6" s="47"/>
      <c r="B6" s="45" t="s">
        <v>187</v>
      </c>
      <c r="C6" s="49" t="s">
        <v>188</v>
      </c>
      <c r="D6" s="46"/>
      <c r="E6" s="46" t="s">
        <v>189</v>
      </c>
      <c r="F6" s="46"/>
      <c r="G6" s="46" t="s">
        <v>190</v>
      </c>
      <c r="H6" s="46"/>
      <c r="I6" s="46" t="s">
        <v>190</v>
      </c>
      <c r="J6" s="46"/>
      <c r="K6" s="46" t="s">
        <v>191</v>
      </c>
      <c r="L6" s="46"/>
      <c r="M6" s="46" t="s">
        <v>190</v>
      </c>
      <c r="N6" s="46"/>
      <c r="O6" s="46" t="s">
        <v>192</v>
      </c>
      <c r="P6" s="46"/>
    </row>
    <row r="7" spans="1:16" x14ac:dyDescent="0.3">
      <c r="A7" s="47"/>
      <c r="B7" s="45" t="s">
        <v>193</v>
      </c>
      <c r="C7" s="46" t="s">
        <v>194</v>
      </c>
      <c r="D7" s="46"/>
      <c r="E7" s="46" t="s">
        <v>194</v>
      </c>
      <c r="F7" s="46"/>
      <c r="G7" s="46" t="s">
        <v>194</v>
      </c>
      <c r="H7" s="46"/>
      <c r="I7" s="46" t="s">
        <v>194</v>
      </c>
      <c r="J7" s="46"/>
      <c r="K7" s="46" t="s">
        <v>194</v>
      </c>
      <c r="L7" s="46"/>
      <c r="M7" s="46" t="s">
        <v>194</v>
      </c>
      <c r="N7" s="46"/>
      <c r="O7" s="46" t="s">
        <v>194</v>
      </c>
      <c r="P7" s="46"/>
    </row>
    <row r="8" spans="1:16" ht="72" x14ac:dyDescent="0.3">
      <c r="A8" s="47"/>
      <c r="B8" s="45" t="s">
        <v>195</v>
      </c>
      <c r="C8" s="46" t="s">
        <v>196</v>
      </c>
      <c r="D8" s="46"/>
      <c r="E8" s="46" t="s">
        <v>197</v>
      </c>
      <c r="F8" s="46"/>
      <c r="G8" s="46" t="s">
        <v>197</v>
      </c>
      <c r="H8" s="46"/>
      <c r="I8" s="46" t="s">
        <v>197</v>
      </c>
      <c r="J8" s="46"/>
      <c r="K8" s="46" t="s">
        <v>198</v>
      </c>
      <c r="L8" s="46"/>
      <c r="M8" s="46" t="s">
        <v>197</v>
      </c>
      <c r="N8" s="46"/>
      <c r="O8" s="46" t="s">
        <v>198</v>
      </c>
      <c r="P8" s="46"/>
    </row>
    <row r="9" spans="1:16" ht="57.6" x14ac:dyDescent="0.3">
      <c r="A9" s="47"/>
      <c r="B9" s="45" t="s">
        <v>199</v>
      </c>
      <c r="C9" s="46" t="s">
        <v>200</v>
      </c>
      <c r="D9" s="46"/>
      <c r="E9" s="46" t="s">
        <v>201</v>
      </c>
      <c r="F9" s="46"/>
      <c r="G9" s="46" t="s">
        <v>201</v>
      </c>
      <c r="H9" s="46"/>
      <c r="I9" s="46" t="s">
        <v>201</v>
      </c>
      <c r="J9" s="46"/>
      <c r="K9" s="46" t="s">
        <v>202</v>
      </c>
      <c r="L9" s="46"/>
      <c r="M9" s="46" t="s">
        <v>201</v>
      </c>
      <c r="N9" s="46"/>
      <c r="O9" s="46" t="s">
        <v>202</v>
      </c>
      <c r="P9" s="46"/>
    </row>
    <row r="10" spans="1:16" ht="72" x14ac:dyDescent="0.3">
      <c r="A10" s="47"/>
      <c r="B10" s="45" t="s">
        <v>203</v>
      </c>
      <c r="C10" s="46" t="s">
        <v>204</v>
      </c>
      <c r="D10" s="46"/>
      <c r="E10" s="46" t="s">
        <v>205</v>
      </c>
      <c r="F10" s="46"/>
      <c r="G10" s="46" t="s">
        <v>205</v>
      </c>
      <c r="H10" s="46"/>
      <c r="I10" s="46" t="s">
        <v>206</v>
      </c>
      <c r="J10" s="46"/>
      <c r="K10" s="46" t="s">
        <v>206</v>
      </c>
      <c r="L10" s="46"/>
      <c r="M10" s="46" t="s">
        <v>206</v>
      </c>
      <c r="N10" s="46"/>
      <c r="O10" s="46" t="s">
        <v>206</v>
      </c>
      <c r="P10" s="46"/>
    </row>
    <row r="11" spans="1:16" ht="28.8" x14ac:dyDescent="0.3">
      <c r="A11" s="47"/>
      <c r="B11" s="45" t="s">
        <v>207</v>
      </c>
      <c r="C11" s="46" t="s">
        <v>208</v>
      </c>
      <c r="D11" s="46"/>
      <c r="E11" s="46">
        <v>180</v>
      </c>
      <c r="F11" s="46"/>
      <c r="G11" s="46">
        <v>180</v>
      </c>
      <c r="H11" s="46"/>
      <c r="I11" s="46">
        <v>180</v>
      </c>
      <c r="J11" s="46"/>
      <c r="K11" s="46">
        <v>180</v>
      </c>
      <c r="L11" s="46"/>
      <c r="M11" s="46">
        <v>180</v>
      </c>
      <c r="N11" s="46"/>
      <c r="O11" s="46">
        <v>180</v>
      </c>
      <c r="P11" s="46"/>
    </row>
    <row r="12" spans="1:16" ht="43.2" x14ac:dyDescent="0.3">
      <c r="A12" s="47"/>
      <c r="B12" s="45" t="s">
        <v>209</v>
      </c>
      <c r="C12" s="46" t="s">
        <v>210</v>
      </c>
      <c r="D12" s="46"/>
      <c r="E12" s="46" t="s">
        <v>211</v>
      </c>
      <c r="F12" s="46"/>
      <c r="G12" s="46" t="s">
        <v>211</v>
      </c>
      <c r="H12" s="46"/>
      <c r="I12" s="46" t="s">
        <v>211</v>
      </c>
      <c r="J12" s="46"/>
      <c r="K12" s="46" t="s">
        <v>210</v>
      </c>
      <c r="L12" s="46"/>
      <c r="M12" s="46" t="s">
        <v>210</v>
      </c>
      <c r="N12" s="46"/>
      <c r="O12" s="46" t="s">
        <v>210</v>
      </c>
      <c r="P12" s="46"/>
    </row>
    <row r="13" spans="1:16" ht="43.2" x14ac:dyDescent="0.3">
      <c r="A13" s="47"/>
      <c r="B13" s="45" t="s">
        <v>212</v>
      </c>
      <c r="C13" s="46" t="s">
        <v>213</v>
      </c>
      <c r="D13" s="46"/>
      <c r="E13" s="46" t="s">
        <v>214</v>
      </c>
      <c r="F13" s="46"/>
      <c r="G13" s="46" t="s">
        <v>215</v>
      </c>
      <c r="H13" s="46"/>
      <c r="I13" s="46" t="s">
        <v>215</v>
      </c>
      <c r="J13" s="46"/>
      <c r="K13" s="46" t="s">
        <v>215</v>
      </c>
      <c r="L13" s="46"/>
      <c r="M13" s="46" t="s">
        <v>215</v>
      </c>
      <c r="N13" s="46"/>
      <c r="O13" s="46" t="s">
        <v>216</v>
      </c>
      <c r="P13" s="46"/>
    </row>
    <row r="14" spans="1:16" ht="132" customHeight="1" x14ac:dyDescent="0.3">
      <c r="A14" s="47"/>
      <c r="B14" s="45" t="s">
        <v>217</v>
      </c>
      <c r="C14" s="46" t="s">
        <v>218</v>
      </c>
      <c r="D14" s="46"/>
      <c r="E14" s="46" t="s">
        <v>219</v>
      </c>
      <c r="F14" s="46"/>
      <c r="G14" s="46" t="s">
        <v>219</v>
      </c>
      <c r="H14" s="46"/>
      <c r="I14" s="46" t="s">
        <v>219</v>
      </c>
      <c r="J14" s="46"/>
      <c r="K14" s="46" t="s">
        <v>219</v>
      </c>
      <c r="L14" s="46"/>
      <c r="M14" s="46" t="s">
        <v>219</v>
      </c>
      <c r="N14" s="46"/>
      <c r="O14" s="46" t="s">
        <v>219</v>
      </c>
      <c r="P14" s="46"/>
    </row>
    <row r="15" spans="1:16" ht="72" x14ac:dyDescent="0.3">
      <c r="A15" s="47"/>
      <c r="B15" s="45" t="s">
        <v>220</v>
      </c>
      <c r="C15" s="46" t="s">
        <v>221</v>
      </c>
      <c r="D15" s="46"/>
      <c r="E15" s="46" t="s">
        <v>222</v>
      </c>
      <c r="F15" s="46"/>
      <c r="G15" s="46" t="s">
        <v>222</v>
      </c>
      <c r="H15" s="46"/>
      <c r="I15" s="46" t="s">
        <v>222</v>
      </c>
      <c r="J15" s="46"/>
      <c r="K15" s="46" t="s">
        <v>222</v>
      </c>
      <c r="L15" s="46"/>
      <c r="M15" s="46" t="s">
        <v>222</v>
      </c>
      <c r="N15" s="46"/>
      <c r="O15" s="46" t="s">
        <v>222</v>
      </c>
      <c r="P15" s="46"/>
    </row>
    <row r="16" spans="1:16" x14ac:dyDescent="0.3">
      <c r="A16" s="50"/>
      <c r="B16" s="45" t="s">
        <v>223</v>
      </c>
      <c r="C16" s="46" t="s">
        <v>224</v>
      </c>
      <c r="D16" s="46"/>
      <c r="E16" s="46" t="s">
        <v>224</v>
      </c>
      <c r="F16" s="46"/>
      <c r="G16" s="46" t="s">
        <v>224</v>
      </c>
      <c r="H16" s="46"/>
      <c r="I16" s="46" t="s">
        <v>224</v>
      </c>
      <c r="J16" s="46"/>
      <c r="K16" s="46" t="s">
        <v>224</v>
      </c>
      <c r="L16" s="46"/>
      <c r="M16" s="46" t="s">
        <v>224</v>
      </c>
      <c r="N16" s="46"/>
      <c r="O16" s="46" t="s">
        <v>224</v>
      </c>
      <c r="P16" s="46"/>
    </row>
    <row r="17" spans="1:16" ht="28.8" x14ac:dyDescent="0.3">
      <c r="A17" s="51" t="s">
        <v>225</v>
      </c>
      <c r="B17" s="45" t="s">
        <v>226</v>
      </c>
      <c r="C17" s="46" t="s">
        <v>227</v>
      </c>
      <c r="D17" s="46"/>
      <c r="E17" s="46" t="s">
        <v>228</v>
      </c>
      <c r="F17" s="46"/>
      <c r="G17" s="46" t="s">
        <v>228</v>
      </c>
      <c r="H17" s="46"/>
      <c r="I17" s="46" t="s">
        <v>229</v>
      </c>
      <c r="J17" s="46"/>
      <c r="K17" s="46" t="s">
        <v>230</v>
      </c>
      <c r="L17" s="46"/>
      <c r="M17" s="46" t="s">
        <v>228</v>
      </c>
      <c r="N17" s="46"/>
      <c r="O17" s="46" t="s">
        <v>230</v>
      </c>
      <c r="P17" s="46"/>
    </row>
    <row r="18" spans="1:16" ht="43.2" x14ac:dyDescent="0.3">
      <c r="A18" s="51"/>
      <c r="B18" s="45" t="s">
        <v>231</v>
      </c>
      <c r="C18" s="46" t="s">
        <v>232</v>
      </c>
      <c r="D18" s="46"/>
      <c r="E18" s="46" t="s">
        <v>233</v>
      </c>
      <c r="F18" s="46"/>
      <c r="G18" s="46" t="s">
        <v>234</v>
      </c>
      <c r="H18" s="46"/>
      <c r="I18" s="52" t="s">
        <v>235</v>
      </c>
      <c r="J18" s="46"/>
      <c r="K18" s="46" t="s">
        <v>236</v>
      </c>
      <c r="L18" s="46"/>
      <c r="M18" s="46" t="s">
        <v>237</v>
      </c>
      <c r="N18" s="46"/>
      <c r="O18" s="46" t="s">
        <v>238</v>
      </c>
      <c r="P18" s="46"/>
    </row>
    <row r="19" spans="1:16" ht="99.6" customHeight="1" x14ac:dyDescent="0.3">
      <c r="A19" s="53" t="s">
        <v>239</v>
      </c>
      <c r="B19" s="45" t="s">
        <v>240</v>
      </c>
      <c r="C19" s="46" t="s">
        <v>241</v>
      </c>
      <c r="D19" s="46"/>
      <c r="E19" s="46" t="s">
        <v>241</v>
      </c>
      <c r="F19" s="46"/>
      <c r="G19" s="46" t="s">
        <v>242</v>
      </c>
      <c r="H19" s="46"/>
      <c r="I19" s="46" t="s">
        <v>241</v>
      </c>
      <c r="J19" s="46"/>
      <c r="K19" s="46" t="s">
        <v>241</v>
      </c>
      <c r="L19" s="46"/>
      <c r="M19" s="46" t="s">
        <v>243</v>
      </c>
      <c r="N19" s="46"/>
      <c r="O19" s="46" t="s">
        <v>241</v>
      </c>
      <c r="P19" s="46"/>
    </row>
    <row r="20" spans="1:16" ht="105" customHeight="1" x14ac:dyDescent="0.3">
      <c r="A20" s="51" t="s">
        <v>244</v>
      </c>
      <c r="B20" s="45" t="s">
        <v>245</v>
      </c>
      <c r="C20" s="46" t="s">
        <v>246</v>
      </c>
      <c r="D20" s="46"/>
      <c r="E20" s="46" t="s">
        <v>247</v>
      </c>
      <c r="F20" s="46"/>
      <c r="G20" s="46" t="s">
        <v>247</v>
      </c>
      <c r="H20" s="46"/>
      <c r="I20" s="46" t="s">
        <v>248</v>
      </c>
      <c r="J20" s="46"/>
      <c r="K20" s="46" t="s">
        <v>247</v>
      </c>
      <c r="L20" s="46"/>
      <c r="M20" s="46" t="s">
        <v>247</v>
      </c>
      <c r="N20" s="46"/>
      <c r="O20" s="46" t="s">
        <v>249</v>
      </c>
      <c r="P20" s="46"/>
    </row>
    <row r="21" spans="1:16" ht="28.8" x14ac:dyDescent="0.3">
      <c r="A21" s="51"/>
      <c r="B21" s="45" t="s">
        <v>250</v>
      </c>
      <c r="C21" s="46" t="s">
        <v>251</v>
      </c>
      <c r="D21" s="46"/>
      <c r="E21" s="46" t="s">
        <v>252</v>
      </c>
      <c r="F21" s="46"/>
      <c r="G21" s="46" t="s">
        <v>252</v>
      </c>
      <c r="H21" s="46"/>
      <c r="I21" s="46" t="s">
        <v>252</v>
      </c>
      <c r="J21" s="46"/>
      <c r="K21" s="46" t="s">
        <v>252</v>
      </c>
      <c r="L21" s="46"/>
      <c r="M21" s="46" t="s">
        <v>252</v>
      </c>
      <c r="N21" s="46"/>
      <c r="O21" s="46" t="s">
        <v>252</v>
      </c>
      <c r="P21" s="46"/>
    </row>
    <row r="22" spans="1:16" ht="47.4" customHeight="1" x14ac:dyDescent="0.3">
      <c r="A22" s="51"/>
      <c r="B22" s="45" t="s">
        <v>253</v>
      </c>
      <c r="C22" s="46" t="s">
        <v>210</v>
      </c>
      <c r="D22" s="46"/>
      <c r="E22" s="46" t="s">
        <v>210</v>
      </c>
      <c r="F22" s="46"/>
      <c r="G22" s="46" t="s">
        <v>210</v>
      </c>
      <c r="H22" s="46"/>
      <c r="I22" s="46" t="s">
        <v>254</v>
      </c>
      <c r="J22" s="46"/>
      <c r="K22" s="46" t="s">
        <v>210</v>
      </c>
      <c r="L22" s="46"/>
      <c r="M22" s="46" t="s">
        <v>210</v>
      </c>
      <c r="N22" s="46"/>
      <c r="O22" s="46" t="s">
        <v>210</v>
      </c>
      <c r="P22" s="46"/>
    </row>
    <row r="23" spans="1:16" ht="86.4" x14ac:dyDescent="0.3">
      <c r="A23" s="51"/>
      <c r="B23" s="45" t="s">
        <v>255</v>
      </c>
      <c r="C23" s="46" t="s">
        <v>241</v>
      </c>
      <c r="D23" s="46"/>
      <c r="E23" s="46" t="s">
        <v>256</v>
      </c>
      <c r="F23" s="46"/>
      <c r="G23" s="46" t="s">
        <v>257</v>
      </c>
      <c r="H23" s="46"/>
      <c r="I23" s="46" t="s">
        <v>258</v>
      </c>
      <c r="J23" s="46"/>
      <c r="K23" s="46" t="s">
        <v>259</v>
      </c>
      <c r="L23" s="46"/>
      <c r="M23" s="46" t="s">
        <v>259</v>
      </c>
      <c r="N23" s="46"/>
      <c r="O23" s="46" t="s">
        <v>260</v>
      </c>
      <c r="P23" s="46"/>
    </row>
    <row r="24" spans="1:16" ht="57.6" x14ac:dyDescent="0.3">
      <c r="A24" s="51" t="s">
        <v>261</v>
      </c>
      <c r="B24" s="45" t="s">
        <v>262</v>
      </c>
      <c r="C24" s="46" t="s">
        <v>263</v>
      </c>
      <c r="D24" s="46"/>
      <c r="E24" s="46" t="s">
        <v>263</v>
      </c>
      <c r="F24" s="46"/>
      <c r="G24" s="46" t="s">
        <v>263</v>
      </c>
      <c r="H24" s="46"/>
      <c r="I24" s="46" t="s">
        <v>263</v>
      </c>
      <c r="J24" s="46"/>
      <c r="K24" s="46" t="s">
        <v>263</v>
      </c>
      <c r="L24" s="46"/>
      <c r="M24" s="46" t="s">
        <v>263</v>
      </c>
      <c r="N24" s="46"/>
      <c r="O24" s="46" t="s">
        <v>263</v>
      </c>
      <c r="P24" s="46"/>
    </row>
    <row r="25" spans="1:16" ht="57.6" x14ac:dyDescent="0.3">
      <c r="A25" s="51"/>
      <c r="B25" s="45" t="s">
        <v>264</v>
      </c>
      <c r="C25" s="46" t="s">
        <v>265</v>
      </c>
      <c r="D25" s="46"/>
      <c r="E25" s="46" t="s">
        <v>265</v>
      </c>
      <c r="F25" s="46"/>
      <c r="G25" s="46" t="s">
        <v>265</v>
      </c>
      <c r="H25" s="46"/>
      <c r="I25" s="46" t="s">
        <v>265</v>
      </c>
      <c r="J25" s="46"/>
      <c r="K25" s="46" t="s">
        <v>265</v>
      </c>
      <c r="L25" s="46"/>
      <c r="M25" s="46" t="s">
        <v>265</v>
      </c>
      <c r="N25" s="46"/>
      <c r="O25" s="46" t="s">
        <v>265</v>
      </c>
      <c r="P25" s="46"/>
    </row>
    <row r="26" spans="1:16" x14ac:dyDescent="0.3">
      <c r="A26" s="51"/>
      <c r="B26" s="45" t="s">
        <v>266</v>
      </c>
      <c r="C26" s="46" t="s">
        <v>267</v>
      </c>
      <c r="D26" s="46"/>
      <c r="E26" s="46" t="s">
        <v>267</v>
      </c>
      <c r="F26" s="46"/>
      <c r="G26" s="46" t="s">
        <v>267</v>
      </c>
      <c r="H26" s="46"/>
      <c r="I26" s="46" t="s">
        <v>267</v>
      </c>
      <c r="J26" s="46"/>
      <c r="K26" s="46" t="s">
        <v>267</v>
      </c>
      <c r="L26" s="46"/>
      <c r="M26" s="46" t="s">
        <v>267</v>
      </c>
      <c r="N26" s="46"/>
      <c r="O26" s="46" t="s">
        <v>267</v>
      </c>
      <c r="P26" s="46"/>
    </row>
    <row r="27" spans="1:16" x14ac:dyDescent="0.3"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</row>
    <row r="29" spans="1:16" x14ac:dyDescent="0.3"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</row>
  </sheetData>
  <mergeCells count="5">
    <mergeCell ref="A1:P1"/>
    <mergeCell ref="A4:A16"/>
    <mergeCell ref="A17:A18"/>
    <mergeCell ref="A20:A23"/>
    <mergeCell ref="A24:A26"/>
  </mergeCells>
  <pageMargins left="0.7" right="0.7" top="0.75" bottom="0.75" header="0.3" footer="0.3"/>
  <pageSetup paperSize="8" scale="53" fitToWidth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ТКП</vt:lpstr>
      <vt:lpstr>Опросный 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Новикова Татьяна Ильинична</dc:creator>
  <dc:description/>
  <cp:lastModifiedBy>Зуева Ольга Алексеевна</cp:lastModifiedBy>
  <cp:revision>0</cp:revision>
  <dcterms:created xsi:type="dcterms:W3CDTF">2023-02-14T11:27:44Z</dcterms:created>
  <dcterms:modified xsi:type="dcterms:W3CDTF">2026-05-20T12:22:42Z</dcterms:modified>
  <dc:language>en-US</dc:language>
</cp:coreProperties>
</file>